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TESORERÍA Y SOLVENCIA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R2" i="3" l="1"/>
  <c r="Q2" i="3"/>
  <c r="P2" i="3"/>
  <c r="O2" i="3"/>
  <c r="N2" i="3"/>
  <c r="M2" i="3"/>
  <c r="L2" i="3"/>
  <c r="K2" i="3"/>
  <c r="J2" i="3"/>
  <c r="I2" i="3"/>
  <c r="H2" i="3"/>
  <c r="G2" i="3"/>
  <c r="E17" i="2"/>
  <c r="F10" i="2"/>
  <c r="E18" i="2" s="1"/>
  <c r="D10" i="2"/>
  <c r="E10" i="2" s="1"/>
  <c r="C10" i="2"/>
  <c r="C18" i="2" s="1"/>
  <c r="G9" i="2"/>
  <c r="F9" i="2"/>
  <c r="F11" i="2" s="1"/>
  <c r="D9" i="2"/>
  <c r="D17" i="2" s="1"/>
  <c r="C9" i="2"/>
  <c r="C17" i="2" s="1"/>
  <c r="G7" i="2"/>
  <c r="F7" i="2"/>
  <c r="E16" i="2" s="1"/>
  <c r="E7" i="2"/>
  <c r="D7" i="2"/>
  <c r="D16" i="2" s="1"/>
  <c r="C7" i="2"/>
  <c r="C16" i="2" s="1"/>
  <c r="D18" i="2" l="1"/>
  <c r="G10" i="2"/>
  <c r="E9" i="2"/>
  <c r="C11" i="2"/>
  <c r="D11" i="2"/>
  <c r="E11" i="2" l="1"/>
  <c r="G11" i="2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<sst xmlns="http://schemas.openxmlformats.org/spreadsheetml/2006/main" count="106" uniqueCount="86">
  <si>
    <t>Evolución Cuenta 413</t>
  </si>
  <si>
    <t>Importe</t>
  </si>
  <si>
    <t>% Variación</t>
  </si>
  <si>
    <t>Cuenta 413</t>
  </si>
  <si>
    <t>Obligaciones reconocidas Netas</t>
  </si>
  <si>
    <t>C.413/ORN</t>
  </si>
  <si>
    <t>EVOLUCIÓN DEL SALDO DE LA CUENTA DE OPERACIONES DEVENGADAS A 31 DE DICIEMBRE</t>
  </si>
  <si>
    <t>Fuente: Ministerio de Hacienda. 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</si>
  <si>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</si>
  <si>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</si>
  <si>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</si>
  <si>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</si>
  <si>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</si>
  <si>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</si>
  <si>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</si>
  <si>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</si>
  <si>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el Saldo de la Cuenta 413. "Acreedores por operaciones devengadas", (denominada hasta 2019 "Acreedores por operaciones pendientes de aplicar a presupuesto") de los últimos ejercicios comparado con las Obligaciones reconocidas Netas en cada uno de los períodos analizados.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</si>
  <si>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</si>
  <si>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</si>
  <si>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</si>
  <si>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</si>
  <si>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</si>
  <si>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</si>
  <si>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</si>
  <si>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</si>
  <si>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</si>
  <si>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</si>
  <si>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</si>
  <si>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</si>
  <si>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</si>
  <si>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</si>
  <si>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</si>
  <si>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</si>
  <si>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</si>
  <si>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</si>
  <si>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</si>
  <si>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</si>
  <si>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</si>
  <si>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</si>
  <si>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</si>
  <si>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</si>
  <si>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</si>
  <si>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</si>
  <si>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</si>
  <si>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</si>
  <si>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</si>
  <si>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</si>
  <si>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</si>
  <si>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</si>
  <si>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</si>
  <si>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</si>
  <si>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</si>
  <si>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</si>
  <si>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</si>
  <si>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</si>
  <si>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</si>
  <si>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</si>
  <si>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</si>
  <si>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</si>
  <si>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</si>
  <si>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</si>
  <si>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</si>
  <si>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</si>
  <si>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</si>
  <si>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</si>
  <si>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</si>
  <si>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</si>
  <si>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</si>
  <si>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</si>
  <si>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</si>
  <si>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</si>
  <si>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</si>
  <si>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</si>
  <si>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</si>
  <si>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</si>
  <si>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</si>
  <si>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</si>
  <si>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</si>
  <si>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</si>
  <si>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</si>
  <si>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</si>
  <si>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</si>
  <si>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</si>
  <si>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Tesorería y Solvencia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</si>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</sst>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6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1536301767021"/>
        <bgColor indexed="64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dotted">
        <color rgb="FFD9D9D9"/>
      </left>
      <right style="dotted">
        <color rgb="FFD9D9D9"/>
      </right>
      <top style="thin">
        <color rgb="FFFFFFFF"/>
      </top>
      <bottom style="dotted">
        <color rgb="FFD9D9D9"/>
      </bottom>
      <diagonal/>
    </border>
    <border>
      <left/>
      <right style="dotted">
        <color rgb="FFD9D9D9"/>
      </right>
      <top style="thin">
        <color rgb="FFFFFFFF"/>
      </top>
      <bottom style="dotted">
        <color rgb="FFD9D9D9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dotted">
        <color rgb="FFD9D9D9"/>
      </bottom>
      <diagonal/>
    </border>
    <border>
      <left style="thin">
        <color rgb="FFFFFFFF"/>
      </left>
      <right style="dotted">
        <color rgb="FFD9D9D9"/>
      </right>
      <top style="dotted">
        <color rgb="FFD9D9D9"/>
      </top>
      <bottom style="thin">
        <color rgb="FFFFFFFF"/>
      </bottom>
      <diagonal/>
    </border>
    <border>
      <left/>
      <right style="dotted">
        <color rgb="FFD9D9D9"/>
      </right>
      <top style="dotted">
        <color rgb="FFD9D9D9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rgb="FF00B388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1" applyNumberFormat="0" applyAlignment="0" applyProtection="0"/>
    <xf numFmtId="0" fontId="7" fillId="7" borderId="2" applyNumberFormat="0" applyFont="0" applyAlignment="0" applyProtection="0"/>
    <xf numFmtId="0" fontId="14" fillId="6" borderId="3" applyNumberFormat="0" applyAlignment="0" applyProtection="0"/>
    <xf numFmtId="0" fontId="11" fillId="8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 applyFont="1"/>
    <xf numFmtId="0" fontId="17" fillId="10" borderId="7" xfId="9" applyFill="1" applyBorder="1" applyAlignment="1">
      <alignment horizontal="center"/>
    </xf>
    <xf numFmtId="0" fontId="17" fillId="9" borderId="12" xfId="6" applyFill="1" applyBorder="1" applyAlignment="1">
      <alignment horizontal="center" vertical="center"/>
    </xf>
    <xf numFmtId="0" fontId="17" fillId="9" borderId="6" xfId="6" applyFill="1" applyBorder="1" applyAlignment="1">
      <alignment horizontal="center" vertical="center"/>
    </xf>
    <xf numFmtId="0" fontId="17" fillId="9" borderId="10" xfId="6" applyFill="1" applyBorder="1" applyAlignment="1">
      <alignment horizontal="center" vertical="center"/>
    </xf>
    <xf numFmtId="0" fontId="17" fillId="9" borderId="9" xfId="6" applyFill="1" applyBorder="1" applyAlignment="1">
      <alignment horizontal="center" vertical="center"/>
    </xf>
    <xf numFmtId="0" fontId="17" fillId="9" borderId="5" xfId="6" applyFill="1" applyBorder="1" applyAlignment="1">
      <alignment horizontal="center" vertical="center"/>
    </xf>
    <xf numFmtId="0" fontId="17" fillId="9" borderId="4" xfId="6" applyFill="1" applyBorder="1" applyAlignment="1">
      <alignment horizontal="center" vertical="center"/>
    </xf>
    <xf numFmtId="0" fontId="1" fillId="0" borderId="54" xfId="0" applyFont="1" applyBorder="1"/>
    <xf numFmtId="0" fontId="19" fillId="0" borderId="54" xfId="0" applyFont="1" applyBorder="1" applyAlignment="1">
      <alignment wrapText="1"/>
    </xf>
    <xf numFmtId="0" fontId="1" fillId="0" borderId="0" xfId="0" applyFont="1"/>
    <xf numFmtId="0" fontId="21" fillId="0" borderId="53" xfId="0" applyFont="1" applyBorder="1" applyAlignment="1"/>
    <xf numFmtId="0" fontId="4" fillId="11" borderId="41" xfId="14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5" fillId="0" borderId="52" xfId="0" applyFont="1" applyBorder="1" applyAlignment="1">
      <alignment horizontal="left" wrapText="1"/>
    </xf>
    <xf numFmtId="0" fontId="17" fillId="9" borderId="7" xfId="6" applyFill="1" applyBorder="1" applyAlignment="1">
      <alignment horizontal="center"/>
    </xf>
    <xf numFmtId="0" fontId="17" fillId="9" borderId="8" xfId="6" applyFill="1" applyBorder="1" applyAlignment="1">
      <alignment horizontal="center"/>
    </xf>
    <xf numFmtId="0" fontId="17" fillId="3" borderId="7" xfId="7" applyBorder="1" applyAlignment="1">
      <alignment horizontal="center"/>
    </xf>
    <xf numFmtId="0" fontId="17" fillId="3" borderId="8" xfId="7" applyBorder="1" applyAlignment="1">
      <alignment horizontal="center"/>
    </xf>
    <xf numFmtId="0" fontId="17" fillId="4" borderId="7" xfId="8" applyBorder="1" applyAlignment="1">
      <alignment horizontal="center"/>
    </xf>
    <xf numFmtId="0" fontId="17" fillId="4" borderId="8" xfId="8" applyBorder="1" applyAlignment="1">
      <alignment horizontal="center"/>
    </xf>
    <xf numFmtId="0" fontId="17" fillId="10" borderId="7" xfId="9" applyFill="1" applyBorder="1" applyAlignment="1">
      <alignment horizontal="center"/>
    </xf>
    <xf numFmtId="0" fontId="17" fillId="10" borderId="8" xfId="9" applyFill="1" applyBorder="1" applyAlignment="1">
      <alignment horizontal="center"/>
    </xf>
    <xf numFmtId="0" fontId="7" fillId="0" borderId="0" xfId="0" applyFont="1" applyBorder="1"/>
    <xf numFmtId="0" fontId="7" fillId="0" borderId="11" xfId="0" applyFont="1" applyBorder="1"/>
    <xf numFmtId="0" fontId="12" fillId="6" borderId="13" xfId="10" applyFont="1" applyBorder="1"/>
    <xf numFmtId="0" fontId="12" fillId="6" borderId="14" xfId="10" applyFont="1" applyBorder="1"/>
    <xf numFmtId="0" fontId="15" fillId="7" borderId="15" xfId="11" applyFont="1" applyBorder="1"/>
    <xf numFmtId="0" fontId="13" fillId="6" borderId="16" xfId="12" applyFont="1" applyBorder="1"/>
    <xf numFmtId="0" fontId="13" fillId="6" borderId="17" xfId="12" applyFont="1" applyBorder="1"/>
    <xf numFmtId="3" fontId="13" fillId="6" borderId="18" xfId="12" applyNumberFormat="1" applyFont="1" applyBorder="1"/>
    <xf numFmtId="3" fontId="13" fillId="6" borderId="19" xfId="12" applyNumberFormat="1" applyFont="1" applyBorder="1"/>
    <xf numFmtId="3" fontId="13" fillId="6" borderId="20" xfId="12" applyNumberFormat="1" applyFont="1" applyBorder="1"/>
    <xf numFmtId="0" fontId="12" fillId="6" borderId="21" xfId="10" applyFont="1" applyBorder="1"/>
    <xf numFmtId="0" fontId="12" fillId="6" borderId="22" xfId="10" applyFont="1" applyBorder="1"/>
    <xf numFmtId="0" fontId="13" fillId="6" borderId="23" xfId="12" applyFont="1" applyBorder="1"/>
    <xf numFmtId="3" fontId="13" fillId="6" borderId="24" xfId="12" applyNumberFormat="1" applyFont="1" applyBorder="1"/>
    <xf numFmtId="3" fontId="13" fillId="6" borderId="25" xfId="12" applyNumberFormat="1" applyFont="1" applyBorder="1"/>
    <xf numFmtId="3" fontId="13" fillId="6" borderId="26" xfId="12" applyNumberFormat="1" applyFont="1" applyBorder="1"/>
    <xf numFmtId="0" fontId="10" fillId="6" borderId="16" xfId="12" applyFont="1" applyBorder="1"/>
    <xf numFmtId="0" fontId="10" fillId="6" borderId="17" xfId="12" applyFont="1" applyBorder="1"/>
    <xf numFmtId="4" fontId="10" fillId="6" borderId="18" xfId="12" applyNumberFormat="1" applyFont="1" applyBorder="1"/>
    <xf numFmtId="4" fontId="10" fillId="6" borderId="19" xfId="12" applyNumberFormat="1" applyFont="1" applyBorder="1"/>
    <xf numFmtId="4" fontId="10" fillId="6" borderId="20" xfId="12" applyNumberFormat="1" applyFont="1" applyBorder="1"/>
    <xf numFmtId="0" fontId="10" fillId="6" borderId="27" xfId="12" applyFont="1" applyBorder="1"/>
    <xf numFmtId="4" fontId="10" fillId="6" borderId="28" xfId="12" applyNumberFormat="1" applyFont="1" applyBorder="1"/>
    <xf numFmtId="4" fontId="10" fillId="6" borderId="3" xfId="12" applyNumberFormat="1" applyFont="1"/>
    <xf numFmtId="4" fontId="10" fillId="6" borderId="29" xfId="12" applyNumberFormat="1" applyFont="1" applyBorder="1"/>
    <xf numFmtId="0" fontId="12" fillId="6" borderId="30" xfId="10" applyFont="1" applyBorder="1"/>
    <xf numFmtId="0" fontId="12" fillId="6" borderId="31" xfId="10" applyFont="1" applyBorder="1"/>
    <xf numFmtId="14" fontId="12" fillId="6" borderId="30" xfId="10" applyNumberFormat="1" applyFont="1" applyBorder="1"/>
    <xf numFmtId="0" fontId="12" fillId="6" borderId="32" xfId="10" applyFont="1" applyBorder="1"/>
    <xf numFmtId="0" fontId="12" fillId="6" borderId="33" xfId="10" applyFont="1" applyBorder="1"/>
    <xf numFmtId="0" fontId="12" fillId="6" borderId="34" xfId="10" applyFont="1" applyBorder="1"/>
    <xf numFmtId="0" fontId="10" fillId="6" borderId="35" xfId="12" applyFont="1" applyBorder="1"/>
    <xf numFmtId="0" fontId="10" fillId="6" borderId="23" xfId="12" applyFont="1" applyBorder="1"/>
    <xf numFmtId="4" fontId="10" fillId="6" borderId="24" xfId="12" applyNumberFormat="1" applyFont="1" applyBorder="1"/>
    <xf numFmtId="4" fontId="10" fillId="6" borderId="25" xfId="12" applyNumberFormat="1" applyFont="1" applyBorder="1"/>
    <xf numFmtId="4" fontId="10" fillId="6" borderId="26" xfId="12" applyNumberFormat="1" applyFont="1" applyBorder="1"/>
    <xf numFmtId="0" fontId="7" fillId="0" borderId="0" xfId="0" applyFont="1"/>
    <xf numFmtId="4" fontId="11" fillId="8" borderId="28" xfId="13" applyNumberFormat="1" applyFont="1" applyBorder="1"/>
    <xf numFmtId="4" fontId="11" fillId="8" borderId="3" xfId="13" applyNumberFormat="1" applyFont="1" applyBorder="1"/>
    <xf numFmtId="4" fontId="11" fillId="8" borderId="29" xfId="13" applyNumberFormat="1" applyFont="1" applyBorder="1"/>
    <xf numFmtId="0" fontId="10" fillId="6" borderId="36" xfId="12" applyFont="1" applyBorder="1"/>
    <xf numFmtId="0" fontId="9" fillId="6" borderId="36" xfId="12" applyFont="1" applyBorder="1"/>
    <xf numFmtId="4" fontId="9" fillId="6" borderId="37" xfId="12" applyNumberFormat="1" applyFont="1" applyBorder="1"/>
    <xf numFmtId="4" fontId="9" fillId="6" borderId="38" xfId="12" applyNumberFormat="1" applyFont="1" applyBorder="1"/>
    <xf numFmtId="4" fontId="9" fillId="6" borderId="39" xfId="12" applyNumberFormat="1" applyFont="1" applyBorder="1"/>
    <xf numFmtId="0" fontId="8" fillId="6" borderId="16" xfId="12" applyFont="1" applyBorder="1"/>
    <xf numFmtId="0" fontId="8" fillId="6" borderId="17" xfId="12" applyFont="1" applyBorder="1"/>
    <xf numFmtId="4" fontId="8" fillId="6" borderId="18" xfId="12" applyNumberFormat="1" applyFont="1" applyBorder="1"/>
    <xf numFmtId="4" fontId="8" fillId="6" borderId="19" xfId="12" applyNumberFormat="1" applyFont="1" applyBorder="1"/>
    <xf numFmtId="4" fontId="8" fillId="6" borderId="20" xfId="12" applyNumberFormat="1" applyFont="1" applyBorder="1"/>
    <xf numFmtId="0" fontId="8" fillId="6" borderId="27" xfId="12" applyFont="1" applyBorder="1" applyAlignment="1">
      <alignment horizontal="left" indent="1"/>
    </xf>
    <xf numFmtId="4" fontId="8" fillId="6" borderId="28" xfId="12" applyNumberFormat="1" applyFont="1" applyBorder="1"/>
    <xf numFmtId="4" fontId="8" fillId="6" borderId="3" xfId="12" applyNumberFormat="1" applyFont="1"/>
    <xf numFmtId="4" fontId="8" fillId="6" borderId="29" xfId="12" applyNumberFormat="1" applyFont="1" applyBorder="1"/>
    <xf numFmtId="0" fontId="8" fillId="6" borderId="27" xfId="12" applyFont="1" applyBorder="1"/>
    <xf numFmtId="0" fontId="8" fillId="6" borderId="27" xfId="12" applyFont="1" applyBorder="1" applyAlignment="1">
      <alignment wrapText="1"/>
    </xf>
    <xf numFmtId="0" fontId="8" fillId="6" borderId="23" xfId="12" applyFont="1" applyBorder="1"/>
    <xf numFmtId="4" fontId="8" fillId="6" borderId="24" xfId="12" applyNumberFormat="1" applyFont="1" applyBorder="1"/>
    <xf numFmtId="4" fontId="8" fillId="6" borderId="25" xfId="12" applyNumberFormat="1" applyFont="1" applyBorder="1"/>
    <xf numFmtId="4" fontId="8" fillId="6" borderId="26" xfId="12" applyNumberFormat="1" applyFont="1" applyBorder="1"/>
    <xf numFmtId="0" fontId="7" fillId="0" borderId="40" xfId="0" applyFont="1" applyBorder="1"/>
    <xf numFmtId="0" fontId="6" fillId="0" borderId="0" xfId="0" applyFont="1"/>
    <xf numFmtId="0" fontId="4" fillId="11" borderId="41" xfId="14" applyNumberFormat="1" applyFont="1" applyFill="1" applyBorder="1" applyAlignment="1" applyProtection="1">
      <alignment horizontal="center" vertical="center"/>
    </xf>
    <xf numFmtId="4" fontId="4" fillId="11" borderId="41" xfId="14" applyNumberFormat="1" applyFont="1" applyFill="1" applyBorder="1" applyAlignment="1" applyProtection="1">
      <alignment horizontal="center" vertical="center" wrapText="1"/>
    </xf>
    <xf numFmtId="0" fontId="6" fillId="12" borderId="41" xfId="14" applyNumberFormat="1" applyFont="1" applyFill="1" applyBorder="1" applyAlignment="1" applyProtection="1">
      <alignment horizontal="center" vertical="center" wrapText="1"/>
    </xf>
    <xf numFmtId="0" fontId="6" fillId="13" borderId="42" xfId="14" applyNumberFormat="1" applyFont="1" applyFill="1" applyBorder="1" applyAlignment="1" applyProtection="1">
      <alignment horizontal="center" vertical="center" wrapText="1"/>
    </xf>
    <xf numFmtId="4" fontId="6" fillId="13" borderId="43" xfId="14" applyNumberFormat="1" applyFont="1" applyFill="1" applyBorder="1" applyAlignment="1" applyProtection="1">
      <alignment horizontal="center" vertical="center"/>
    </xf>
    <xf numFmtId="4" fontId="6" fillId="13" borderId="44" xfId="14" applyNumberFormat="1" applyFont="1" applyFill="1" applyBorder="1" applyAlignment="1" applyProtection="1">
      <alignment horizontal="center" vertical="center"/>
    </xf>
    <xf numFmtId="10" fontId="6" fillId="13" borderId="45" xfId="14" applyNumberFormat="1" applyFont="1" applyFill="1" applyBorder="1" applyAlignment="1" applyProtection="1">
      <alignment horizontal="center" vertical="center"/>
    </xf>
    <xf numFmtId="10" fontId="6" fillId="13" borderId="46" xfId="14" applyNumberFormat="1" applyFont="1" applyFill="1" applyBorder="1" applyAlignment="1" applyProtection="1">
      <alignment horizontal="center" vertical="center"/>
    </xf>
    <xf numFmtId="0" fontId="6" fillId="13" borderId="47" xfId="14" applyNumberFormat="1" applyFont="1" applyFill="1" applyBorder="1" applyAlignment="1" applyProtection="1">
      <alignment horizontal="center" vertical="center" wrapText="1"/>
    </xf>
    <xf numFmtId="4" fontId="6" fillId="13" borderId="48" xfId="14" applyNumberFormat="1" applyFont="1" applyFill="1" applyBorder="1" applyAlignment="1" applyProtection="1">
      <alignment horizontal="center" vertical="center"/>
    </xf>
    <xf numFmtId="10" fontId="6" fillId="13" borderId="48" xfId="14" applyNumberFormat="1" applyFont="1" applyFill="1" applyBorder="1" applyAlignment="1" applyProtection="1">
      <alignment horizontal="center" vertical="center"/>
    </xf>
    <xf numFmtId="10" fontId="6" fillId="13" borderId="49" xfId="14" applyNumberFormat="1" applyFont="1" applyFill="1" applyBorder="1" applyAlignment="1" applyProtection="1">
      <alignment horizontal="center" vertical="center"/>
    </xf>
    <xf numFmtId="0" fontId="3" fillId="14" borderId="50" xfId="14" applyNumberFormat="1" applyFont="1" applyFill="1" applyBorder="1" applyAlignment="1" applyProtection="1">
      <alignment horizontal="center" vertical="center" wrapText="1"/>
    </xf>
    <xf numFmtId="10" fontId="3" fillId="14" borderId="42" xfId="0" applyNumberFormat="1" applyFont="1" applyFill="1" applyBorder="1" applyAlignment="1">
      <alignment horizontal="center" vertical="center"/>
    </xf>
    <xf numFmtId="10" fontId="3" fillId="14" borderId="5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3" fontId="4" fillId="0" borderId="0" xfId="0" applyNumberFormat="1" applyFont="1"/>
    <xf numFmtId="3" fontId="4" fillId="0" borderId="0" xfId="15" applyNumberFormat="1" applyFont="1"/>
    <xf numFmtId="9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0" fontId="20" fillId="0" borderId="0" xfId="0" applyFont="1"/>
    <xf numFmtId="0" fontId="18" fillId="0" borderId="52" xfId="0" applyFont="1" applyBorder="1" applyAlignment="1"/>
    <xf numFmtId="0" fontId="17" fillId="10" borderId="8" xfId="9" applyFill="1" applyBorder="1" applyAlignment="1">
      <alignment horizontal="center"/>
    </xf>
    <xf numFmtId="0" fontId="17" fillId="3" borderId="7" xfId="7" applyBorder="1" applyAlignment="1">
      <alignment horizontal="center"/>
    </xf>
    <xf numFmtId="0" fontId="17" fillId="3" borderId="8" xfId="7" applyBorder="1" applyAlignment="1">
      <alignment horizontal="center"/>
    </xf>
    <xf numFmtId="0" fontId="17" fillId="4" borderId="7" xfId="8" applyBorder="1" applyAlignment="1">
      <alignment horizontal="center"/>
    </xf>
    <xf numFmtId="0" fontId="17" fillId="4" borderId="8" xfId="8" applyBorder="1" applyAlignment="1">
      <alignment horizontal="center"/>
    </xf>
    <xf numFmtId="0" fontId="17" fillId="9" borderId="7" xfId="6" applyFill="1" applyBorder="1" applyAlignment="1">
      <alignment horizontal="center"/>
    </xf>
    <xf numFmtId="0" fontId="17" fillId="9" borderId="8" xfId="6" applyFill="1" applyBorder="1" applyAlignment="1">
      <alignment horizontal="center"/>
    </xf>
  </cellXfs>
  <cellStyles count="16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Moneda" xfId="14"/>
    <cellStyle name="Normal" xfId="0" builtinId="0"/>
    <cellStyle name="Notas" xfId="11"/>
    <cellStyle name="Percent" xfId="1"/>
    <cellStyle name="Porcentaje" xfId="15"/>
    <cellStyle name="Salida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Informe!$B$17</c:f>
              <c:strCache>
                <c:ptCount val="1"/>
                <c:pt idx="0">
                  <c:v>Cuenta 413</c:v>
                </c:pt>
              </c:strCache>
            </c:strRef>
          </c:tx>
          <c:spPr>
            <a:solidFill>
              <a:srgbClr val="00765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Informe!$C$16:$E$16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Informe!$C$17:$E$17</c:f>
              <c:numCache>
                <c:formatCode>#,##0</c:formatCode>
                <c:ptCount val="3"/>
                <c:pt idx="0">
                  <c:v>12614080.34</c:v>
                </c:pt>
                <c:pt idx="1">
                  <c:v>8931340.7300000004</c:v>
                </c:pt>
                <c:pt idx="2">
                  <c:v>7798962.4100000001</c:v>
                </c:pt>
              </c:numCache>
            </c:numRef>
          </c:val>
        </c:ser>
        <c:ser>
          <c:idx val="1"/>
          <c:order val="1"/>
          <c:tx>
            <c:strRef>
              <c:f>Informe!$B$18</c:f>
              <c:strCache>
                <c:ptCount val="1"/>
                <c:pt idx="0">
                  <c:v>Obligaciones reconocidas Netas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Informe!$C$16:$E$16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Informe!$C$18:$E$18</c:f>
              <c:numCache>
                <c:formatCode>#,##0</c:formatCode>
                <c:ptCount val="3"/>
                <c:pt idx="0">
                  <c:v>92712755.260000005</c:v>
                </c:pt>
                <c:pt idx="1">
                  <c:v>91595415.73999998</c:v>
                </c:pt>
                <c:pt idx="2">
                  <c:v>109647741.08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05880"/>
        <c:axId val="210004704"/>
      </c:barChart>
      <c:catAx>
        <c:axId val="21000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210004704"/>
        <c:crosses val="autoZero"/>
        <c:auto val="1"/>
        <c:lblAlgn val="ctr"/>
        <c:lblOffset val="100"/>
        <c:noMultiLvlLbl val="0"/>
      </c:catAx>
      <c:valAx>
        <c:axId val="21000470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sz="1000" u="none" baseline="0">
                <a:latin typeface="Calibri Light"/>
                <a:ea typeface="Calibri Light"/>
                <a:cs typeface="Calibri Light"/>
              </a:defRPr>
            </a:pPr>
            <a:endParaRPr lang="es-ES"/>
          </a:p>
        </c:txPr>
        <c:crossAx val="210005880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  <a:endParaRPr lang="es-ES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142875</xdr:rowOff>
    </xdr:from>
    <xdr:to>
      <xdr:col>6</xdr:col>
      <xdr:colOff>1071299</xdr:colOff>
      <xdr:row>31</xdr:row>
      <xdr:rowOff>144375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1581150</xdr:colOff>
      <xdr:row>1</xdr:row>
      <xdr:rowOff>390525</xdr:rowOff>
    </xdr:to>
    <xdr:sp macro="" textlink="" fLocksText="0">
      <xdr:nvSpPr>
        <xdr:cNvPr id="3" name="TextBox 2"/>
        <xdr:cNvSpPr txBox="1"/>
      </xdr:nvSpPr>
      <xdr:spPr>
        <a:xfrm>
          <a:off x="714375" y="161925"/>
          <a:ext cx="87058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Evolución del saldo de la Cuenta 413</a:t>
          </a:r>
        </a:p>
      </xdr:txBody>
    </xdr:sp>
    <xdr:clientData/>
  </xdr:twoCellAnchor>
  <xdr:twoCellAnchor editAs="oneCell">
    <xdr:from>
      <xdr:col>5</xdr:col>
      <xdr:colOff>1581150</xdr:colOff>
      <xdr:row>1</xdr:row>
      <xdr:rowOff>47625</xdr:rowOff>
    </xdr:from>
    <xdr:to>
      <xdr:col>7</xdr:col>
      <xdr:colOff>0</xdr:colOff>
      <xdr:row>1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02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showGridLines="0" tabSelected="1" workbookViewId="0"/>
  </sheetViews>
  <sheetFormatPr baseColWidth="10" defaultColWidth="9.140625" defaultRowHeight="12.75" customHeight="1" x14ac:dyDescent="0.2"/>
  <cols>
    <col min="1" max="1" width="10.7109375"/>
    <col min="2" max="2" width="32.7109375" style="107" customWidth="1"/>
    <col min="3" max="7" width="24.7109375" style="107" customWidth="1"/>
    <col min="8" max="8" width="10.7109375" style="107"/>
    <col min="9" max="9" width="9.140625" style="107" customWidth="1"/>
    <col min="10" max="16384" width="9.140625" style="107"/>
  </cols>
  <sheetData>
    <row r="2" spans="2:8" ht="41.1" customHeight="1" x14ac:dyDescent="0.2">
      <c r="B2" s="10"/>
      <c r="C2" s="10"/>
      <c r="D2" s="10"/>
      <c r="E2" s="10"/>
      <c r="F2" s="10"/>
      <c r="G2" s="10"/>
      <c r="H2" t="s">
        <v>53</v>
      </c>
    </row>
    <row r="3" spans="2:8" ht="12.75" customHeight="1" x14ac:dyDescent="0.2">
      <c r="B3" s="108" t="s">
        <v>83</v>
      </c>
      <c r="H3"/>
    </row>
    <row r="4" spans="2:8" ht="30" customHeight="1" thickBot="1" x14ac:dyDescent="0.25">
      <c r="B4" s="109" t="s">
        <v>82</v>
      </c>
      <c r="H4"/>
    </row>
    <row r="5" spans="2:8" ht="39.950000000000003" customHeight="1" x14ac:dyDescent="0.25">
      <c r="B5" s="9" t="s">
        <v>16</v>
      </c>
      <c r="C5" s="8"/>
      <c r="D5" s="8"/>
      <c r="E5" s="8"/>
      <c r="F5" s="8"/>
      <c r="G5" s="8"/>
      <c r="H5"/>
    </row>
    <row r="6" spans="2:8" ht="39.950000000000003" customHeight="1" x14ac:dyDescent="0.25">
      <c r="B6" s="11" t="s">
        <v>47</v>
      </c>
      <c r="C6" s="10"/>
      <c r="D6" s="10"/>
      <c r="E6" s="10"/>
      <c r="F6" s="10"/>
      <c r="G6" s="10"/>
      <c r="H6"/>
    </row>
    <row r="7" spans="2:8" s="84" customFormat="1" ht="32.1" customHeight="1" x14ac:dyDescent="0.2">
      <c r="B7" s="12" t="s">
        <v>0</v>
      </c>
      <c r="C7" s="85">
        <f>Ctxt.ML.Anio3</f>
        <v>2017</v>
      </c>
      <c r="D7" s="85">
        <f>Ctxt.ML.Anio2</f>
        <v>2018</v>
      </c>
      <c r="E7" s="86" t="str">
        <f>CONCATENATE("Variación ",CHAR(10),Ctxt.ML.Anio2,"/",Ctxt.ML.Anio3)</f>
        <v>Variación 
2018/2017</v>
      </c>
      <c r="F7" s="85">
        <f>Ctxt.ML.Anio1</f>
        <v>2019</v>
      </c>
      <c r="G7" s="86" t="str">
        <f>CONCATENATE("Variación ",CHAR(10),Ctxt.ML.Anio1,"/",Ctxt.ML.Anio2)</f>
        <v>Variación 
2019/2018</v>
      </c>
      <c r="H7"/>
    </row>
    <row r="8" spans="2:8" s="84" customFormat="1" ht="15" customHeight="1" x14ac:dyDescent="0.2">
      <c r="B8" s="12"/>
      <c r="C8" s="87" t="s">
        <v>1</v>
      </c>
      <c r="D8" s="87" t="s">
        <v>1</v>
      </c>
      <c r="E8" s="87" t="s">
        <v>2</v>
      </c>
      <c r="F8" s="87" t="s">
        <v>1</v>
      </c>
      <c r="G8" s="87" t="s">
        <v>2</v>
      </c>
      <c r="H8"/>
    </row>
    <row r="9" spans="2:8" s="84" customFormat="1" ht="15" customHeight="1" x14ac:dyDescent="0.2">
      <c r="B9" s="88" t="s">
        <v>3</v>
      </c>
      <c r="C9" s="89">
        <f>Rem.SaldoObligacionesPendientes31.Mun.Anio3</f>
        <v>12614080.34</v>
      </c>
      <c r="D9" s="90">
        <f>Rem.SaldoObligacionesPendientes31.Mun.Anio2</f>
        <v>8931340.7300000004</v>
      </c>
      <c r="E9" s="91">
        <f>IFERROR((D9/C9)-1,"-")</f>
        <v>-0.29195466579690421</v>
      </c>
      <c r="F9" s="89">
        <f>Rem.SaldoObligacionesPendientes31.Mun.Anio1</f>
        <v>7798962.4100000001</v>
      </c>
      <c r="G9" s="92">
        <f>IFERROR((F9/D9)-1,"-")</f>
        <v>-0.1267870473462499</v>
      </c>
      <c r="H9"/>
    </row>
    <row r="10" spans="2:8" s="84" customFormat="1" ht="15" customHeight="1" x14ac:dyDescent="0.2">
      <c r="B10" s="93" t="s">
        <v>4</v>
      </c>
      <c r="C10" s="94">
        <f>Liq.Gas.Cap1.Mun.Anio3+Liq.Gas.Cap2.Mun.Anio3+Liq.Gas.Cap3.Mun.Anio3+Liq.Gas.Cap4.Mun.Anio3+Liq.Gas.Cap6.Mun.Anio3+Liq.Gas.Cap7.Mun.Anio3+Liq.Gas.Cap8.Mun.Anio3+Liq.Gas.Cap9.Mun.Anio3</f>
        <v>92712755.260000005</v>
      </c>
      <c r="D10" s="94">
        <f>Liq.Gas.Cap1.Mun.Anio2+Liq.Gas.Cap2.Mun.Anio2+Liq.Gas.Cap3.Mun.Anio2+Liq.Gas.Cap4.Mun.Anio2+Liq.Gas.Cap6.Mun.Anio2+Liq.Gas.Cap7.Mun.Anio2+Liq.Gas.Cap8.Mun.Anio2+Liq.Gas.Cap9.Mun.Anio2</f>
        <v>91595415.73999998</v>
      </c>
      <c r="E10" s="95">
        <f>IFERROR((D10/C10)-1,"-")</f>
        <v>-1.2051626735356979E-2</v>
      </c>
      <c r="F10" s="94">
        <f>Liq.Gas.Cap1.Mun.Anio1+Liq.Gas.Cap2.Mun.Anio1+Liq.Gas.Cap3.Mun.Anio1+Liq.Gas.Cap4.Mun.Anio1+Liq.Gas.Cap6.Mun.Anio1+Liq.Gas.Cap7.Mun.Anio1+Liq.Gas.Cap8.Mun.Anio1+Liq.Gas.Cap9.Mun.Anio1</f>
        <v>109647741.08</v>
      </c>
      <c r="G10" s="96">
        <f>IFERROR((F10/D10)-1,"-")</f>
        <v>0.1970876511030073</v>
      </c>
      <c r="H10"/>
    </row>
    <row r="11" spans="2:8" s="84" customFormat="1" ht="15" customHeight="1" x14ac:dyDescent="0.2">
      <c r="B11" s="97" t="s">
        <v>5</v>
      </c>
      <c r="C11" s="98">
        <f>IFERROR(C9/C10,"-")</f>
        <v>0.13605550071967518</v>
      </c>
      <c r="D11" s="98">
        <f>IFERROR(D9/D10,"-")</f>
        <v>9.7508599724600173E-2</v>
      </c>
      <c r="E11" s="99">
        <f>IFERROR((D11/C11)-1,"-")</f>
        <v>-0.28331747552416808</v>
      </c>
      <c r="F11" s="98">
        <f>IFERROR(F9/F10,"-")</f>
        <v>7.1127433480912342E-2</v>
      </c>
      <c r="G11" s="99">
        <f>IFERROR((F11/D11)-1,"-")</f>
        <v>-0.27055220071047947</v>
      </c>
      <c r="H11"/>
    </row>
    <row r="12" spans="2:8" s="84" customFormat="1" ht="15" customHeight="1" x14ac:dyDescent="0.2">
      <c r="H12"/>
    </row>
    <row r="13" spans="2:8" s="84" customFormat="1" ht="15" customHeight="1" x14ac:dyDescent="0.2">
      <c r="H13"/>
    </row>
    <row r="14" spans="2:8" s="84" customFormat="1" ht="24" thickBot="1" x14ac:dyDescent="0.4">
      <c r="B14" s="14" t="s">
        <v>6</v>
      </c>
      <c r="C14" s="14"/>
      <c r="D14" s="14"/>
      <c r="E14" s="14"/>
      <c r="F14" s="14"/>
      <c r="G14" s="14"/>
      <c r="H14"/>
    </row>
    <row r="15" spans="2:8" s="84" customFormat="1" ht="15" customHeight="1" x14ac:dyDescent="0.2">
      <c r="B15" s="100"/>
      <c r="C15" s="101"/>
      <c r="D15" s="100"/>
      <c r="E15" s="100"/>
      <c r="F15" s="100"/>
      <c r="H15"/>
    </row>
    <row r="16" spans="2:8" s="84" customFormat="1" ht="15" customHeight="1" x14ac:dyDescent="0.2">
      <c r="B16" s="100"/>
      <c r="C16" s="100">
        <f>C7</f>
        <v>2017</v>
      </c>
      <c r="D16" s="100">
        <f>D7</f>
        <v>2018</v>
      </c>
      <c r="E16" s="100">
        <f>F7</f>
        <v>2019</v>
      </c>
      <c r="F16" s="102"/>
      <c r="H16"/>
    </row>
    <row r="17" spans="2:8" s="84" customFormat="1" ht="15" customHeight="1" x14ac:dyDescent="0.2">
      <c r="B17" s="100" t="s">
        <v>3</v>
      </c>
      <c r="C17" s="103">
        <f>C9</f>
        <v>12614080.34</v>
      </c>
      <c r="D17" s="103">
        <f>D9</f>
        <v>8931340.7300000004</v>
      </c>
      <c r="E17" s="103">
        <f>F9</f>
        <v>7798962.4100000001</v>
      </c>
      <c r="F17" s="102"/>
      <c r="H17"/>
    </row>
    <row r="18" spans="2:8" s="84" customFormat="1" ht="15" customHeight="1" x14ac:dyDescent="0.2">
      <c r="B18" s="100" t="s">
        <v>4</v>
      </c>
      <c r="C18" s="104">
        <f>C10</f>
        <v>92712755.260000005</v>
      </c>
      <c r="D18" s="104">
        <f>D10</f>
        <v>91595415.73999998</v>
      </c>
      <c r="E18" s="104">
        <f>F10</f>
        <v>109647741.08</v>
      </c>
      <c r="F18" s="102"/>
      <c r="H18"/>
    </row>
    <row r="19" spans="2:8" s="84" customFormat="1" ht="15" customHeight="1" x14ac:dyDescent="0.2">
      <c r="B19" s="102"/>
      <c r="C19" s="102"/>
      <c r="D19" s="102"/>
      <c r="E19" s="102"/>
      <c r="F19" s="102"/>
      <c r="H19"/>
    </row>
    <row r="20" spans="2:8" s="84" customFormat="1" ht="15" customHeight="1" x14ac:dyDescent="0.2">
      <c r="B20" s="105"/>
      <c r="C20" s="106"/>
      <c r="D20" s="106"/>
      <c r="E20" s="106"/>
      <c r="F20" s="102"/>
      <c r="H20"/>
    </row>
    <row r="21" spans="2:8" s="84" customFormat="1" ht="15" customHeight="1" x14ac:dyDescent="0.2">
      <c r="B21" s="100"/>
      <c r="C21" s="100"/>
      <c r="D21" s="100"/>
      <c r="E21" s="100"/>
      <c r="F21" s="102"/>
      <c r="H21"/>
    </row>
    <row r="22" spans="2:8" s="84" customFormat="1" ht="15" customHeight="1" x14ac:dyDescent="0.2">
      <c r="B22" s="102"/>
      <c r="C22" s="102"/>
      <c r="D22" s="102"/>
      <c r="E22" s="102"/>
      <c r="F22" s="102"/>
      <c r="H22"/>
    </row>
    <row r="23" spans="2:8" s="84" customFormat="1" ht="15" customHeight="1" x14ac:dyDescent="0.2">
      <c r="B23" s="102"/>
      <c r="C23" s="102"/>
      <c r="D23" s="102"/>
      <c r="E23" s="102"/>
      <c r="F23" s="102"/>
      <c r="H23"/>
    </row>
    <row r="24" spans="2:8" s="84" customFormat="1" ht="15" customHeight="1" x14ac:dyDescent="0.2">
      <c r="B24" s="100"/>
      <c r="C24" s="100"/>
      <c r="D24" s="100"/>
      <c r="E24" s="100"/>
      <c r="F24" s="100"/>
      <c r="H24"/>
    </row>
    <row r="25" spans="2:8" s="84" customFormat="1" ht="15" customHeight="1" x14ac:dyDescent="0.2">
      <c r="B25" s="100"/>
      <c r="C25" s="100"/>
      <c r="D25" s="100"/>
      <c r="E25" s="100"/>
      <c r="F25" s="100"/>
      <c r="H25"/>
    </row>
    <row r="26" spans="2:8" s="84" customFormat="1" ht="15" customHeight="1" x14ac:dyDescent="0.2">
      <c r="B26" s="100"/>
      <c r="C26" s="100"/>
      <c r="D26" s="100"/>
      <c r="E26" s="100"/>
      <c r="F26" s="100"/>
      <c r="H26"/>
    </row>
    <row r="27" spans="2:8" s="84" customFormat="1" ht="15" customHeight="1" x14ac:dyDescent="0.2">
      <c r="B27" s="100"/>
      <c r="C27" s="100"/>
      <c r="D27" s="100"/>
      <c r="E27" s="100"/>
      <c r="F27" s="100"/>
      <c r="H27"/>
    </row>
    <row r="28" spans="2:8" s="84" customFormat="1" ht="15" customHeight="1" x14ac:dyDescent="0.2">
      <c r="H28"/>
    </row>
    <row r="29" spans="2:8" s="84" customFormat="1" ht="15" customHeight="1" x14ac:dyDescent="0.2">
      <c r="H29"/>
    </row>
    <row r="30" spans="2:8" s="84" customFormat="1" ht="15" customHeight="1" x14ac:dyDescent="0.2">
      <c r="H30"/>
    </row>
    <row r="31" spans="2:8" s="84" customFormat="1" ht="15" customHeight="1" x14ac:dyDescent="0.2">
      <c r="H31"/>
    </row>
    <row r="32" spans="2:8" s="84" customFormat="1" ht="15" customHeight="1" x14ac:dyDescent="0.2">
      <c r="H32"/>
    </row>
    <row r="33" spans="2:8" s="84" customFormat="1" ht="15" customHeight="1" x14ac:dyDescent="0.2">
      <c r="H33"/>
    </row>
    <row r="34" spans="2:8" s="84" customFormat="1" ht="15" customHeight="1" x14ac:dyDescent="0.2">
      <c r="H34"/>
    </row>
    <row r="35" spans="2:8" s="84" customFormat="1" ht="15" customHeight="1" x14ac:dyDescent="0.2">
      <c r="B35" s="13" t="s">
        <v>7</v>
      </c>
      <c r="C35" s="13"/>
      <c r="D35" s="13"/>
      <c r="E35" s="13"/>
      <c r="F35" s="13"/>
      <c r="G35" s="13"/>
      <c r="H35"/>
    </row>
  </sheetData>
  <mergeCells count="6">
    <mergeCell ref="B14:G14"/>
    <mergeCell ref="B35:G35"/>
    <mergeCell ref="B7:B8"/>
    <mergeCell ref="B6:G6"/>
    <mergeCell ref="B2:G2"/>
    <mergeCell ref="B5:G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7" t="s">
        <v>8</v>
      </c>
      <c r="B1" s="6"/>
      <c r="E1" s="3" t="s">
        <v>9</v>
      </c>
      <c r="F1" s="3" t="s">
        <v>10</v>
      </c>
      <c r="G1" s="115" t="s">
        <v>11</v>
      </c>
      <c r="H1" s="115"/>
      <c r="I1" s="116"/>
      <c r="J1" s="111" t="s">
        <v>12</v>
      </c>
      <c r="K1" s="111"/>
      <c r="L1" s="112"/>
      <c r="M1" s="113" t="s">
        <v>13</v>
      </c>
      <c r="N1" s="113"/>
      <c r="O1" s="114"/>
      <c r="P1" s="1" t="s">
        <v>14</v>
      </c>
      <c r="Q1" s="1"/>
      <c r="R1" s="110"/>
    </row>
    <row r="2" spans="1:21" ht="15.75" thickBot="1" x14ac:dyDescent="0.3">
      <c r="A2" s="5"/>
      <c r="B2" s="4"/>
      <c r="C2" s="23"/>
      <c r="D2" s="24"/>
      <c r="E2" s="2"/>
      <c r="F2" s="2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15</v>
      </c>
      <c r="B3" s="26" t="s">
        <v>52</v>
      </c>
      <c r="D3" s="27" t="s">
        <v>17</v>
      </c>
      <c r="E3" s="28"/>
      <c r="F3" s="29" t="s">
        <v>18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19</v>
      </c>
      <c r="B4" s="34" t="s">
        <v>48</v>
      </c>
      <c r="E4" s="35"/>
      <c r="F4" s="35" t="s">
        <v>21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22</v>
      </c>
      <c r="B5" s="34" t="s">
        <v>47</v>
      </c>
      <c r="D5" s="27" t="s">
        <v>24</v>
      </c>
      <c r="E5" s="39" t="s">
        <v>42</v>
      </c>
      <c r="F5" s="40" t="s">
        <v>56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27</v>
      </c>
      <c r="B6" s="34">
        <v>2019</v>
      </c>
      <c r="E6" s="39" t="s">
        <v>38</v>
      </c>
      <c r="F6" s="40" t="s">
        <v>55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30</v>
      </c>
      <c r="B7" s="34">
        <v>2018</v>
      </c>
      <c r="E7" s="39" t="s">
        <v>35</v>
      </c>
      <c r="F7" s="44" t="s">
        <v>50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33</v>
      </c>
      <c r="B8" s="34">
        <v>2017</v>
      </c>
      <c r="E8" s="39" t="s">
        <v>32</v>
      </c>
      <c r="F8" s="44" t="s">
        <v>31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36</v>
      </c>
      <c r="B9" s="34" t="s">
        <v>45</v>
      </c>
      <c r="E9" s="39" t="s">
        <v>29</v>
      </c>
      <c r="F9" s="44" t="s">
        <v>20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39</v>
      </c>
      <c r="B10" s="48" t="s">
        <v>51</v>
      </c>
      <c r="E10" s="39" t="s">
        <v>26</v>
      </c>
      <c r="F10" s="44" t="s">
        <v>23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43</v>
      </c>
      <c r="B11" s="50">
        <v>44195</v>
      </c>
      <c r="E11" s="39" t="s">
        <v>62</v>
      </c>
      <c r="F11" s="44" t="s">
        <v>40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46</v>
      </c>
      <c r="B12" s="51">
        <v>2011</v>
      </c>
      <c r="E12" s="39" t="s">
        <v>60</v>
      </c>
      <c r="F12" s="44" t="s">
        <v>84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49</v>
      </c>
      <c r="B13" s="53" t="s">
        <v>44</v>
      </c>
      <c r="E13" s="54" t="s">
        <v>58</v>
      </c>
      <c r="F13" s="55" t="s">
        <v>85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53</v>
      </c>
    </row>
    <row r="14" spans="1:21" ht="15.75" thickBot="1" x14ac:dyDescent="0.3">
      <c r="D14" s="27" t="s">
        <v>54</v>
      </c>
      <c r="E14" s="39" t="s">
        <v>42</v>
      </c>
      <c r="F14" s="40" t="s">
        <v>41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38</v>
      </c>
      <c r="F15" s="44" t="s">
        <v>37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35</v>
      </c>
      <c r="F16" s="44" t="s">
        <v>34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32</v>
      </c>
      <c r="F17" s="44" t="s">
        <v>31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29</v>
      </c>
      <c r="F18" s="44" t="s">
        <v>28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26</v>
      </c>
      <c r="F19" s="44" t="s">
        <v>25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62</v>
      </c>
      <c r="F20" s="44" t="s">
        <v>61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60</v>
      </c>
      <c r="F21" s="44" t="s">
        <v>59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58</v>
      </c>
      <c r="F22" s="55" t="s">
        <v>57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63</v>
      </c>
      <c r="E23" s="63"/>
      <c r="F23" s="64" t="s">
        <v>64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65</v>
      </c>
      <c r="E24" s="68"/>
      <c r="F24" s="69" t="s">
        <v>66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67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68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69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70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67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68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69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71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72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73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74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75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76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77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78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79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80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81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2021-01-19T10:15:16Z</dcterms:created>
  <dcterms:modified xsi:type="dcterms:W3CDTF">2021-01-19T10:15:17Z</dcterms:modified>
  <cp:category/>
</cp:coreProperties>
</file>