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Estudios\Presión fiscal\"/>
    </mc:Choice>
  </mc:AlternateContent>
  <bookViews>
    <workbookView xWindow="0" yWindow="0" windowWidth="20490" windowHeight="8040"/>
  </bookViews>
  <sheets>
    <sheet name="Informe" sheetId="2" r:id="rId1"/>
    <sheet name="Indicadores" sheetId="3" state="hidden" r:id="rId2"/>
  </sheets>
  <definedNames>
    <definedName name="Ctxt.Ind.AbreviaturaIndicador">Indicadores!$B$4</definedName>
    <definedName name="Ctxt.Ind.Anio1">Indicadores!$B$5</definedName>
    <definedName name="Ctxt.Ind.InformadoIndicadores">Indicadores!$B$6</definedName>
    <definedName name="Ctxt.Ind.TipoIndicador">Indicadores!$B$3</definedName>
    <definedName name="Ctxt.MDPI.Anio3">Indicadores!$B$9</definedName>
    <definedName name="Gen.Ind.Anio1">Indicadores!$D$2</definedName>
    <definedName name="Gen.Ind.Anio10">Indicadores!$M$2</definedName>
    <definedName name="Gen.Ind.Anio11">Indicadores!$N$2</definedName>
    <definedName name="Gen.Ind.Anio12">Indicadores!$O$2</definedName>
    <definedName name="Gen.Ind.Anio2">Indicadores!$E$2</definedName>
    <definedName name="Gen.Ind.Anio3">Indicadores!$F$2</definedName>
    <definedName name="Gen.Ind.Anio4">Indicadores!$G$2</definedName>
    <definedName name="Gen.Ind.Anio5">Indicadores!$H$2</definedName>
    <definedName name="Gen.Ind.Anio6">Indicadores!$I$2</definedName>
    <definedName name="Gen.Ind.Anio7">Indicadores!$J$2</definedName>
    <definedName name="Gen.Ind.Anio8">Indicadores!$K$2</definedName>
    <definedName name="Gen.Ind.Anio9">Indicadores!$L$2</definedName>
    <definedName name="Gen.Ind.Valor1">Indicadores!$D$3</definedName>
    <definedName name="Gen.Ind.Valor10">Indicadores!$M$3</definedName>
    <definedName name="Gen.Ind.Valor11">Indicadores!$N$3</definedName>
    <definedName name="Gen.Ind.Valor12">Indicadores!$O$3</definedName>
    <definedName name="Gen.Ind.Valor2">Indicadores!$E$3</definedName>
    <definedName name="Gen.Ind.Valor3">Indicadores!$F$3</definedName>
    <definedName name="Gen.Ind.Valor4">Indicadores!$G$3</definedName>
    <definedName name="Gen.Ind.Valor5">Indicadores!$H$3</definedName>
    <definedName name="Gen.Ind.Valor6">Indicadores!$I$3</definedName>
    <definedName name="Gen.Ind.Valor7">Indicadores!$J$3</definedName>
    <definedName name="Gen.Ind.Valor8">Indicadores!$K$3</definedName>
    <definedName name="Gen.Ind.Valor9">Indicadores!$L$3</definedName>
  </definedNames>
  <calcPr calcId="152511"/>
</workbook>
</file>

<file path=xl/calcChain.xml><?xml version="1.0" encoding="utf-8"?>
<calcChain xmlns="http://schemas.openxmlformats.org/spreadsheetml/2006/main">
  <c r="B31" i="2" l="1"/>
  <c r="O2" i="3"/>
  <c r="N2" i="3"/>
  <c r="M2" i="3"/>
  <c r="L2" i="3"/>
  <c r="K2" i="3"/>
  <c r="G7" i="2" s="1"/>
  <c r="F13" i="2" s="1"/>
  <c r="J2" i="3"/>
  <c r="I2" i="3"/>
  <c r="H2" i="3"/>
  <c r="J7" i="2" s="1"/>
  <c r="I13" i="2" s="1"/>
  <c r="G2" i="3"/>
  <c r="F2" i="3"/>
  <c r="E2" i="3"/>
  <c r="D2" i="3"/>
  <c r="M14" i="2"/>
  <c r="J14" i="2"/>
  <c r="E14" i="2"/>
  <c r="B14" i="2"/>
  <c r="B11" i="2"/>
  <c r="N8" i="2"/>
  <c r="M8" i="2"/>
  <c r="L14" i="2" s="1"/>
  <c r="L8" i="2"/>
  <c r="K14" i="2" s="1"/>
  <c r="K8" i="2"/>
  <c r="J8" i="2"/>
  <c r="I14" i="2" s="1"/>
  <c r="I8" i="2"/>
  <c r="H14" i="2" s="1"/>
  <c r="H8" i="2"/>
  <c r="G14" i="2" s="1"/>
  <c r="G8" i="2"/>
  <c r="F14" i="2" s="1"/>
  <c r="F8" i="2"/>
  <c r="E8" i="2"/>
  <c r="D14" i="2" s="1"/>
  <c r="D8" i="2"/>
  <c r="C14" i="2" s="1"/>
  <c r="C8" i="2"/>
  <c r="B8" i="2"/>
  <c r="N7" i="2"/>
  <c r="M13" i="2" s="1"/>
  <c r="M7" i="2"/>
  <c r="L13" i="2" s="1"/>
  <c r="L7" i="2"/>
  <c r="K13" i="2" s="1"/>
  <c r="K7" i="2"/>
  <c r="J13" i="2" s="1"/>
  <c r="I7" i="2"/>
  <c r="H13" i="2" s="1"/>
  <c r="H7" i="2"/>
  <c r="G13" i="2" s="1"/>
  <c r="F7" i="2"/>
  <c r="E13" i="2" s="1"/>
  <c r="E7" i="2"/>
  <c r="D13" i="2" s="1"/>
  <c r="D7" i="2"/>
  <c r="C13" i="2" s="1"/>
  <c r="C7" i="2"/>
  <c r="B13" i="2" s="1"/>
</calcChain>
</file>

<file path=xl/sharedStrings.xml><?xml version="1.0" encoding="utf-8"?>
<sst xmlns="http://schemas.openxmlformats.org/spreadsheetml/2006/main" count="12" uniqueCount="12">
  <si>
    <t>Año</t>
  </si>
  <si>
    <t>Datos de Contexto</t>
  </si>
  <si>
    <t>Datos del Indicador</t>
  </si>
  <si>
    <t>Tipo Indicador</t>
  </si>
  <si>
    <t>Abreviatura</t>
  </si>
  <si>
    <t>Euribor 12M</t>
  </si>
  <si>
    <t>Año 1</t>
  </si>
  <si>
    <t>Informado Indicadores</t>
  </si>
  <si>
    <t xml:space="preserve"> </t>
  </si>
  <si>
    <t>Referencia interbancaria a un año (Euribor). Es la media aritmética simple de los valores diarios de los días con mercado de cada mes, del tipo de contado publicado por la Federación Bancaria Europea para las operaciones de depósito en euros a plazo de un año calculado a partir del ofertado por una muestra de bancos para operaciones entre entidades de similar calificación.</t>
  </si>
  <si>
    <t>DEFINICIÓN</t>
  </si>
  <si>
    <t xml:space="preserve">INDICADORES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</si>
</sst>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4" x14ac:knownFonts="1">
    <font>
      <sz val="10"/>
      <color theme="1"/>
      <name val="Calibri Light"/>
      <family val="2"/>
    </font>
    <font>
      <sz val="10"/>
      <color theme="1"/>
      <name val="Arial"/>
      <family val="2"/>
    </font>
    <font>
      <sz val="10"/>
      <color theme="1"/>
      <name val="Calibri"/>
      <family val="2"/>
    </font>
    <font>
      <sz val="10"/>
      <color theme="0"/>
      <name val="Calibri Light"/>
      <family val="2"/>
    </font>
    <font>
      <sz val="18"/>
      <color theme="1"/>
      <name val="Calibri Light"/>
      <family val="2"/>
    </font>
    <font>
      <sz val="10"/>
      <color theme="0"/>
      <name val="Calibri"/>
      <family val="2"/>
    </font>
    <font>
      <sz val="11"/>
      <color theme="1"/>
      <name val="Calibri"/>
      <family val="2"/>
      <scheme val="minor"/>
    </font>
    <font>
      <sz val="11"/>
      <name val="Calibri"/>
      <family val="2"/>
      <scheme val="minor"/>
    </font>
    <font>
      <sz val="11"/>
      <color theme="4" tint="-0.24994659260841701"/>
      <name val="Calibri"/>
      <family val="2"/>
      <scheme val="minor"/>
    </font>
    <font>
      <b/>
      <sz val="11"/>
      <color rgb="FFFA7D00"/>
      <name val="Calibri"/>
      <family val="2"/>
      <scheme val="minor"/>
    </font>
    <font>
      <sz val="11"/>
      <color theme="0"/>
      <name val="Calibri"/>
      <family val="2"/>
      <scheme val="minor"/>
    </font>
    <font>
      <b/>
      <sz val="10"/>
      <color rgb="FF000000"/>
      <name val="Calibri"/>
      <family val="2"/>
    </font>
    <font>
      <sz val="11"/>
      <color rgb="FF000000"/>
      <name val="Calibri"/>
      <family val="2"/>
    </font>
    <font>
      <b/>
      <sz val="9"/>
      <color rgb="FF00B388"/>
      <name val="Calibri"/>
      <family val="2"/>
    </font>
  </fonts>
  <fills count="7">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rgb="FF002060"/>
        <bgColor indexed="64"/>
      </patternFill>
    </fill>
    <fill>
      <patternFill patternType="solid">
        <fgColor rgb="FF00B388"/>
        <bgColor indexed="64"/>
      </patternFill>
    </fill>
    <fill>
      <patternFill patternType="solid">
        <fgColor rgb="FFD9D9D9"/>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medium">
        <color auto="1"/>
      </left>
      <right style="thin">
        <color rgb="FF7F7F7F"/>
      </right>
      <top style="thin">
        <color rgb="FF7F7F7F"/>
      </top>
      <bottom/>
      <diagonal/>
    </border>
    <border>
      <left style="thin">
        <color rgb="FF7F7F7F"/>
      </left>
      <right style="medium">
        <color auto="1"/>
      </right>
      <top style="thin">
        <color rgb="FF7F7F7F"/>
      </top>
      <bottom/>
      <diagonal/>
    </border>
    <border>
      <left style="medium">
        <color auto="1"/>
      </left>
      <right style="thin">
        <color rgb="FF7F7F7F"/>
      </right>
      <top style="thin">
        <color rgb="FF7F7F7F"/>
      </top>
      <bottom style="medium">
        <color auto="1"/>
      </bottom>
      <diagonal/>
    </border>
    <border>
      <left style="thin">
        <color rgb="FF7F7F7F"/>
      </left>
      <right style="medium">
        <color auto="1"/>
      </right>
      <top style="thin">
        <color rgb="FF7F7F7F"/>
      </top>
      <bottom style="medium">
        <color auto="1"/>
      </bottom>
      <diagonal/>
    </border>
    <border>
      <left style="thin">
        <color rgb="FFFFFFFF"/>
      </left>
      <right style="thin">
        <color rgb="FFFFFFFF"/>
      </right>
      <top style="thin">
        <color rgb="FFFFFFFF"/>
      </top>
      <bottom style="thin">
        <color rgb="FFFFFFFF"/>
      </bottom>
      <diagonal/>
    </border>
    <border>
      <left/>
      <right/>
      <top/>
      <bottom style="medium">
        <color rgb="FF00B388"/>
      </bottom>
      <diagonal/>
    </border>
    <border>
      <left/>
      <right/>
      <top style="medium">
        <color rgb="FF00B388"/>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cellStyleXfs>
  <cellXfs count="38">
    <xf numFmtId="0" fontId="0" fillId="0" borderId="0" xfId="0" applyFont="1"/>
    <xf numFmtId="0" fontId="10" fillId="4" borderId="0" xfId="6" applyFill="1" applyBorder="1" applyAlignment="1">
      <alignment horizontal="center"/>
    </xf>
    <xf numFmtId="0" fontId="10" fillId="4" borderId="4" xfId="6" applyFill="1" applyBorder="1" applyAlignment="1">
      <alignment horizontal="center"/>
    </xf>
    <xf numFmtId="0" fontId="10" fillId="4" borderId="6" xfId="6" applyFill="1" applyBorder="1" applyAlignment="1">
      <alignment horizontal="center" vertical="center"/>
    </xf>
    <xf numFmtId="0" fontId="10" fillId="4" borderId="5" xfId="6" applyFill="1" applyBorder="1" applyAlignment="1">
      <alignment horizontal="center" vertical="center"/>
    </xf>
    <xf numFmtId="0" fontId="10" fillId="4" borderId="3" xfId="6" applyFill="1" applyBorder="1" applyAlignment="1">
      <alignment horizontal="center" vertical="center"/>
    </xf>
    <xf numFmtId="0" fontId="10" fillId="4" borderId="2" xfId="6" applyFill="1" applyBorder="1" applyAlignment="1">
      <alignment horizontal="center" vertical="center"/>
    </xf>
    <xf numFmtId="0" fontId="0" fillId="0" borderId="21" xfId="0" applyFont="1" applyBorder="1"/>
    <xf numFmtId="0" fontId="12" fillId="0" borderId="21" xfId="0" applyFont="1" applyBorder="1" applyAlignment="1">
      <alignment wrapText="1"/>
    </xf>
    <xf numFmtId="0" fontId="0" fillId="0" borderId="0" xfId="0" applyFont="1"/>
    <xf numFmtId="2" fontId="2" fillId="0" borderId="0" xfId="0" applyNumberFormat="1" applyFont="1" applyAlignment="1">
      <alignment horizontal="left"/>
    </xf>
    <xf numFmtId="0" fontId="4" fillId="0" borderId="20" xfId="0" applyFont="1" applyBorder="1" applyAlignment="1">
      <alignment horizontal="left"/>
    </xf>
    <xf numFmtId="0" fontId="10" fillId="4" borderId="2" xfId="6" applyFill="1" applyBorder="1" applyAlignment="1">
      <alignment horizontal="center"/>
    </xf>
    <xf numFmtId="0" fontId="10" fillId="4" borderId="7" xfId="6" applyFill="1" applyBorder="1" applyAlignment="1">
      <alignment horizontal="center"/>
    </xf>
    <xf numFmtId="0" fontId="10" fillId="4" borderId="3" xfId="6" applyFill="1" applyBorder="1" applyAlignment="1">
      <alignment horizontal="center"/>
    </xf>
    <xf numFmtId="0" fontId="7" fillId="3" borderId="8" xfId="7" applyFont="1" applyBorder="1"/>
    <xf numFmtId="0" fontId="7" fillId="3" borderId="9" xfId="7" applyFont="1" applyBorder="1"/>
    <xf numFmtId="164" fontId="8" fillId="0" borderId="10" xfId="0" applyNumberFormat="1" applyFont="1" applyBorder="1"/>
    <xf numFmtId="164" fontId="8" fillId="0" borderId="11" xfId="0" applyNumberFormat="1" applyFont="1" applyBorder="1"/>
    <xf numFmtId="164" fontId="8" fillId="0" borderId="12" xfId="0" applyNumberFormat="1" applyFont="1" applyBorder="1"/>
    <xf numFmtId="0" fontId="7" fillId="3" borderId="13" xfId="7" applyFont="1" applyBorder="1"/>
    <xf numFmtId="0" fontId="7" fillId="3" borderId="14" xfId="7" applyFont="1" applyBorder="1"/>
    <xf numFmtId="0" fontId="8" fillId="0" borderId="0" xfId="0" applyFont="1"/>
    <xf numFmtId="0" fontId="7" fillId="3" borderId="15" xfId="7" applyFont="1" applyBorder="1"/>
    <xf numFmtId="0" fontId="7" fillId="3" borderId="16" xfId="7" applyFont="1" applyBorder="1"/>
    <xf numFmtId="0" fontId="7" fillId="3" borderId="17" xfId="7" applyFont="1" applyBorder="1"/>
    <xf numFmtId="14" fontId="7" fillId="3" borderId="18" xfId="7" applyNumberFormat="1" applyFont="1" applyBorder="1"/>
    <xf numFmtId="0" fontId="6" fillId="0" borderId="0" xfId="0" applyFont="1"/>
    <xf numFmtId="0" fontId="5" fillId="5" borderId="19" xfId="0" applyFont="1" applyFill="1" applyBorder="1" applyAlignment="1">
      <alignment horizontal="center"/>
    </xf>
    <xf numFmtId="0" fontId="2" fillId="6" borderId="19" xfId="0" applyFont="1" applyFill="1" applyBorder="1" applyAlignment="1">
      <alignment horizontal="center"/>
    </xf>
    <xf numFmtId="2" fontId="2" fillId="0" borderId="19" xfId="0" applyNumberFormat="1" applyFont="1" applyBorder="1" applyAlignment="1">
      <alignment horizontal="center"/>
    </xf>
    <xf numFmtId="0" fontId="0" fillId="0" borderId="0" xfId="0" applyFont="1" applyBorder="1"/>
    <xf numFmtId="0" fontId="3" fillId="0" borderId="0" xfId="0" applyFont="1"/>
    <xf numFmtId="2" fontId="3" fillId="0" borderId="0" xfId="0" applyNumberFormat="1" applyFont="1"/>
    <xf numFmtId="2" fontId="0" fillId="0" borderId="0" xfId="0" applyNumberFormat="1" applyFont="1"/>
    <xf numFmtId="0" fontId="0" fillId="0" borderId="0" xfId="0" applyFont="1" applyAlignment="1"/>
    <xf numFmtId="0" fontId="13" fillId="0" borderId="0" xfId="0" applyFont="1"/>
    <xf numFmtId="0" fontId="11" fillId="0" borderId="20" xfId="0" applyFont="1" applyBorder="1" applyAlignment="1"/>
  </cellXfs>
  <cellStyles count="8">
    <cellStyle name="Cálculo" xfId="7"/>
    <cellStyle name="Comma" xfId="4"/>
    <cellStyle name="Comma [0]" xfId="5"/>
    <cellStyle name="Currency" xfId="2"/>
    <cellStyle name="Currency [0]" xfId="3"/>
    <cellStyle name="Énfasis4"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spPr>
            <a:solidFill>
              <a:srgbClr val="00B388"/>
            </a:solidFill>
            <a:ln w="6350">
              <a:noFill/>
            </a:ln>
          </c:spPr>
          <c:invertIfNegative val="0"/>
          <c:dLbls>
            <c:spPr>
              <a:noFill/>
              <a:ln w="6350">
                <a:noFill/>
              </a:ln>
            </c:spPr>
            <c:txPr>
              <a:bodyPr rot="0" vert="horz">
                <a:spAutoFit/>
              </a:bodyPr>
              <a:lstStyle/>
              <a:p>
                <a:pPr algn="ctr">
                  <a:defRPr lang="en-US" sz="1000" b="0" i="0" u="none" baseline="0">
                    <a:solidFill>
                      <a:schemeClr val="tx1">
                        <a:lumMod val="75000"/>
                        <a:lumOff val="25000"/>
                      </a:schemeClr>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solidFill>
                        <a:schemeClr val="tx1">
                          <a:lumMod val="35000"/>
                          <a:lumOff val="65000"/>
                        </a:schemeClr>
                      </a:solidFill>
                      <a:round/>
                    </a:ln>
                  </c:spPr>
                </c15:leaderLines>
              </c:ext>
            </c:extLst>
          </c:dLbls>
          <c:cat>
            <c:numRef>
              <c:f>Informe!$B$13:$M$13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Informe!$B$14:$M$14</c:f>
              <c:numCache>
                <c:formatCode>0.00</c:formatCode>
                <c:ptCount val="12"/>
                <c:pt idx="0">
                  <c:v>3.03</c:v>
                </c:pt>
                <c:pt idx="1">
                  <c:v>1.25</c:v>
                </c:pt>
                <c:pt idx="2">
                  <c:v>2.1219999999999999</c:v>
                </c:pt>
                <c:pt idx="3">
                  <c:v>0.67</c:v>
                </c:pt>
                <c:pt idx="4">
                  <c:v>0.55700000000000005</c:v>
                </c:pt>
                <c:pt idx="5">
                  <c:v>0.55600000000000005</c:v>
                </c:pt>
                <c:pt idx="6">
                  <c:v>0.06</c:v>
                </c:pt>
                <c:pt idx="7">
                  <c:v>-0.05</c:v>
                </c:pt>
                <c:pt idx="8">
                  <c:v>-0.17100000000000001</c:v>
                </c:pt>
                <c:pt idx="9">
                  <c:v>-0.124</c:v>
                </c:pt>
                <c:pt idx="10">
                  <c:v>-0.17699999999999999</c:v>
                </c:pt>
                <c:pt idx="11">
                  <c:v>0.433</c:v>
                </c:pt>
              </c:numCache>
            </c:numRef>
          </c:val>
        </c:ser>
        <c:dLbls>
          <c:showLegendKey val="0"/>
          <c:showVal val="0"/>
          <c:showCatName val="0"/>
          <c:showSerName val="0"/>
          <c:showPercent val="0"/>
          <c:showBubbleSize val="0"/>
        </c:dLbls>
        <c:gapWidth val="219"/>
        <c:overlap val="-27"/>
        <c:axId val="142083488"/>
        <c:axId val="141362872"/>
      </c:barChart>
      <c:catAx>
        <c:axId val="142083488"/>
        <c:scaling>
          <c:orientation val="minMax"/>
        </c:scaling>
        <c:delete val="0"/>
        <c:axPos val="b"/>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sz="1000" b="0" i="0" u="none" baseline="0">
                <a:solidFill>
                  <a:schemeClr val="tx1">
                    <a:lumMod val="65000"/>
                    <a:lumOff val="35000"/>
                  </a:schemeClr>
                </a:solidFill>
                <a:latin typeface="Calibri"/>
                <a:ea typeface="Calibri"/>
                <a:cs typeface="Calibri"/>
              </a:defRPr>
            </a:pPr>
            <a:endParaRPr lang="es-ES"/>
          </a:p>
        </c:txPr>
        <c:crossAx val="141362872"/>
        <c:crosses val="autoZero"/>
        <c:auto val="1"/>
        <c:lblAlgn val="ctr"/>
        <c:lblOffset val="100"/>
        <c:noMultiLvlLbl val="0"/>
      </c:catAx>
      <c:valAx>
        <c:axId val="141362872"/>
        <c:scaling>
          <c:orientation val="minMax"/>
        </c:scaling>
        <c:delete val="0"/>
        <c:axPos val="l"/>
        <c:majorGridlines>
          <c:spPr>
            <a:ln w="9525">
              <a:noFill/>
              <a:round/>
            </a:ln>
          </c:spPr>
        </c:majorGridlines>
        <c:numFmt formatCode="0.00" sourceLinked="1"/>
        <c:majorTickMark val="none"/>
        <c:minorTickMark val="none"/>
        <c:tickLblPos val="nextTo"/>
        <c:spPr>
          <a:noFill/>
          <a:ln w="6350">
            <a:noFill/>
          </a:ln>
        </c:spPr>
        <c:txPr>
          <a:bodyPr/>
          <a:lstStyle/>
          <a:p>
            <a:pPr>
              <a:defRPr lang="en-US" sz="900" b="0" i="0" u="none" baseline="0">
                <a:solidFill>
                  <a:schemeClr val="tx1">
                    <a:lumMod val="65000"/>
                    <a:lumOff val="35000"/>
                  </a:schemeClr>
                </a:solidFill>
                <a:latin typeface="Calibri"/>
                <a:ea typeface="Calibri"/>
                <a:cs typeface="Calibri"/>
              </a:defRPr>
            </a:pPr>
            <a:endParaRPr lang="es-ES"/>
          </a:p>
        </c:txPr>
        <c:crossAx val="142083488"/>
        <c:crosses val="autoZero"/>
        <c:crossBetween val="between"/>
      </c:valAx>
      <c:spPr>
        <a:noFill/>
        <a:ln w="6350">
          <a:noFill/>
        </a:ln>
      </c:spPr>
    </c:plotArea>
    <c:plotVisOnly val="1"/>
    <c:dispBlanksAs val="gap"/>
    <c:showDLblsOverMax val="0"/>
  </c:chart>
  <c:spPr>
    <a:solidFill>
      <a:schemeClr val="bg1"/>
    </a:solidFill>
    <a:ln w="9525">
      <a:no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123825</xdr:colOff>
      <xdr:row>12</xdr:row>
      <xdr:rowOff>38099</xdr:rowOff>
    </xdr:from>
    <xdr:to>
      <xdr:col>13</xdr:col>
      <xdr:colOff>123825</xdr:colOff>
      <xdr:row>28</xdr:row>
      <xdr:rowOff>57150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0</xdr:rowOff>
    </xdr:from>
    <xdr:to>
      <xdr:col>11</xdr:col>
      <xdr:colOff>114300</xdr:colOff>
      <xdr:row>1</xdr:row>
      <xdr:rowOff>390525</xdr:rowOff>
    </xdr:to>
    <xdr:sp macro="" textlink="" fLocksText="0">
      <xdr:nvSpPr>
        <xdr:cNvPr id="3" name="TextBox 2"/>
        <xdr:cNvSpPr txBox="1"/>
      </xdr:nvSpPr>
      <xdr:spPr>
        <a:xfrm>
          <a:off x="714375" y="161925"/>
          <a:ext cx="6210300" cy="390525"/>
        </a:xfrm>
        <a:prstGeom prst="rect">
          <a:avLst/>
        </a:prstGeom>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wrap="square" lIns="0" tIns="45720" rIns="0" bIns="45720"/>
        <a:lstStyle/>
        <a:p>
          <a:pPr>
            <a:defRPr lang="en-US" sz="1800" u="none" baseline="0">
              <a:solidFill>
                <a:schemeClr val="tx1"/>
              </a:solidFill>
              <a:latin typeface="Calibri Light"/>
              <a:ea typeface="Calibri Light"/>
              <a:cs typeface="Calibri Light"/>
            </a:defRPr>
          </a:pPr>
          <a:r>
            <a:t>Tipos de Interés</a:t>
          </a:r>
        </a:p>
      </xdr:txBody>
    </xdr:sp>
    <xdr:clientData/>
  </xdr:twoCellAnchor>
  <xdr:twoCellAnchor editAs="oneCell">
    <xdr:from>
      <xdr:col>11</xdr:col>
      <xdr:colOff>114300</xdr:colOff>
      <xdr:row>1</xdr:row>
      <xdr:rowOff>47625</xdr:rowOff>
    </xdr:from>
    <xdr:to>
      <xdr:col>14</xdr:col>
      <xdr:colOff>0</xdr:colOff>
      <xdr:row>1</xdr:row>
      <xdr:rowOff>409575</xdr:rowOff>
    </xdr:to>
    <xdr:pic>
      <xdr:nvPicPr>
        <xdr:cNvPr id="4" name="Picture 3"/>
        <xdr:cNvPicPr>
          <a:picLocks noChangeAspect="1"/>
        </xdr:cNvPicPr>
      </xdr:nvPicPr>
      <xdr:blipFill>
        <a:blip xmlns:r="http://schemas.openxmlformats.org/officeDocument/2006/relationships" r:embed="rId2"/>
        <a:stretch>
          <a:fillRect/>
        </a:stretch>
      </xdr:blipFill>
      <xdr:spPr>
        <a:xfrm>
          <a:off x="6924675" y="209550"/>
          <a:ext cx="171450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4"/>
  <sheetViews>
    <sheetView showGridLines="0" tabSelected="1" workbookViewId="0"/>
  </sheetViews>
  <sheetFormatPr baseColWidth="10" defaultColWidth="9.140625" defaultRowHeight="12.75" x14ac:dyDescent="0.2"/>
  <cols>
    <col min="1" max="1" width="10.7109375"/>
    <col min="15" max="15" width="10.7109375"/>
  </cols>
  <sheetData>
    <row r="2" spans="2:15" ht="41.1" customHeight="1" x14ac:dyDescent="0.2">
      <c r="B2" s="9"/>
      <c r="C2" s="9"/>
      <c r="D2" s="9"/>
      <c r="E2" s="9"/>
      <c r="F2" s="9"/>
      <c r="G2" s="9"/>
      <c r="H2" s="9"/>
      <c r="I2" s="9"/>
      <c r="J2" s="9"/>
      <c r="K2" s="9"/>
      <c r="L2" s="9"/>
      <c r="M2" s="9"/>
      <c r="N2" s="9"/>
      <c r="O2" t="s">
        <v>8</v>
      </c>
    </row>
    <row r="3" spans="2:15" x14ac:dyDescent="0.2">
      <c r="B3" s="36" t="s">
        <v>11</v>
      </c>
    </row>
    <row r="4" spans="2:15" ht="30" customHeight="1" thickBot="1" x14ac:dyDescent="0.25">
      <c r="B4" s="37" t="s">
        <v>10</v>
      </c>
    </row>
    <row r="5" spans="2:15" ht="54.95" customHeight="1" x14ac:dyDescent="0.25">
      <c r="B5" s="8" t="s">
        <v>9</v>
      </c>
      <c r="C5" s="7"/>
      <c r="D5" s="7"/>
      <c r="E5" s="7"/>
      <c r="F5" s="7"/>
      <c r="G5" s="7"/>
      <c r="H5" s="7"/>
      <c r="I5" s="7"/>
      <c r="J5" s="7"/>
      <c r="K5" s="7"/>
      <c r="L5" s="7"/>
      <c r="M5" s="7"/>
      <c r="N5" s="7"/>
    </row>
    <row r="6" spans="2:15" ht="39.950000000000003" customHeight="1" x14ac:dyDescent="0.2"/>
    <row r="7" spans="2:15" ht="15" customHeight="1" x14ac:dyDescent="0.2">
      <c r="B7" s="28" t="s">
        <v>0</v>
      </c>
      <c r="C7" s="29">
        <f>Gen.Ind.Anio12</f>
        <v>2009</v>
      </c>
      <c r="D7" s="29">
        <f>Gen.Ind.Anio11</f>
        <v>2010</v>
      </c>
      <c r="E7" s="29">
        <f>Gen.Ind.Anio10</f>
        <v>2011</v>
      </c>
      <c r="F7" s="29">
        <f>Gen.Ind.Anio9</f>
        <v>2012</v>
      </c>
      <c r="G7" s="29">
        <f>Gen.Ind.Anio8</f>
        <v>2013</v>
      </c>
      <c r="H7" s="29">
        <f>Gen.Ind.Anio7</f>
        <v>2014</v>
      </c>
      <c r="I7" s="29">
        <f>Gen.Ind.Anio6</f>
        <v>2015</v>
      </c>
      <c r="J7" s="29">
        <f>Gen.Ind.Anio5</f>
        <v>2016</v>
      </c>
      <c r="K7" s="29">
        <f>Gen.Ind.Anio4</f>
        <v>2017</v>
      </c>
      <c r="L7" s="29">
        <f>Gen.Ind.Anio3</f>
        <v>2018</v>
      </c>
      <c r="M7" s="29">
        <f>Gen.Ind.Anio2</f>
        <v>2019</v>
      </c>
      <c r="N7" s="29">
        <f>Gen.Ind.Anio1</f>
        <v>2020</v>
      </c>
    </row>
    <row r="8" spans="2:15" ht="15" customHeight="1" x14ac:dyDescent="0.2">
      <c r="B8" s="28" t="str">
        <f>Ctxt.Ind.AbreviaturaIndicador</f>
        <v>Euribor 12M</v>
      </c>
      <c r="C8" s="30">
        <f>Gen.Ind.Valor12</f>
        <v>3.03</v>
      </c>
      <c r="D8" s="30">
        <f>Gen.Ind.Valor11</f>
        <v>1.25</v>
      </c>
      <c r="E8" s="30">
        <f>Gen.Ind.Valor10</f>
        <v>2.1219999999999999</v>
      </c>
      <c r="F8" s="30">
        <f>Gen.Ind.Valor9</f>
        <v>0.67</v>
      </c>
      <c r="G8" s="30">
        <f>Gen.Ind.Valor8</f>
        <v>0.55700000000000005</v>
      </c>
      <c r="H8" s="30">
        <f>Gen.Ind.Valor7</f>
        <v>0.55600000000000005</v>
      </c>
      <c r="I8" s="30">
        <f>Gen.Ind.Valor6</f>
        <v>0.06</v>
      </c>
      <c r="J8" s="30">
        <f>Gen.Ind.Valor5</f>
        <v>-0.05</v>
      </c>
      <c r="K8" s="30">
        <f>Gen.Ind.Valor4</f>
        <v>-0.17100000000000001</v>
      </c>
      <c r="L8" s="30">
        <f>Gen.Ind.Valor3</f>
        <v>-0.124</v>
      </c>
      <c r="M8" s="30">
        <f>Gen.Ind.Valor2</f>
        <v>-0.17699999999999999</v>
      </c>
      <c r="N8" s="30">
        <f>Gen.Ind.Valor1</f>
        <v>0.433</v>
      </c>
    </row>
    <row r="9" spans="2:15" ht="15" customHeight="1" x14ac:dyDescent="0.2"/>
    <row r="10" spans="2:15" ht="15" customHeight="1" x14ac:dyDescent="0.2"/>
    <row r="11" spans="2:15" ht="24" customHeight="1" thickBot="1" x14ac:dyDescent="0.4">
      <c r="B11" s="11" t="str">
        <f>Ctxt.Ind.AbreviaturaIndicador</f>
        <v>Euribor 12M</v>
      </c>
      <c r="C11" s="11"/>
      <c r="D11" s="11"/>
      <c r="E11" s="11"/>
      <c r="F11" s="11"/>
      <c r="G11" s="11"/>
      <c r="H11" s="11"/>
      <c r="I11" s="11"/>
      <c r="J11" s="11"/>
      <c r="K11" s="11"/>
      <c r="L11" s="11"/>
      <c r="M11" s="11"/>
      <c r="N11" s="11"/>
    </row>
    <row r="12" spans="2:15" ht="15" customHeight="1" x14ac:dyDescent="0.2">
      <c r="D12" s="31"/>
    </row>
    <row r="13" spans="2:15" ht="15" customHeight="1" x14ac:dyDescent="0.2">
      <c r="B13" s="32">
        <f t="shared" ref="B13:M13" si="0">C7</f>
        <v>2009</v>
      </c>
      <c r="C13" s="32">
        <f t="shared" si="0"/>
        <v>2010</v>
      </c>
      <c r="D13" s="32">
        <f t="shared" si="0"/>
        <v>2011</v>
      </c>
      <c r="E13" s="32">
        <f t="shared" si="0"/>
        <v>2012</v>
      </c>
      <c r="F13" s="32">
        <f t="shared" si="0"/>
        <v>2013</v>
      </c>
      <c r="G13" s="32">
        <f t="shared" si="0"/>
        <v>2014</v>
      </c>
      <c r="H13" s="32">
        <f t="shared" si="0"/>
        <v>2015</v>
      </c>
      <c r="I13" s="32">
        <f t="shared" si="0"/>
        <v>2016</v>
      </c>
      <c r="J13" s="32">
        <f t="shared" si="0"/>
        <v>2017</v>
      </c>
      <c r="K13" s="32">
        <f t="shared" si="0"/>
        <v>2018</v>
      </c>
      <c r="L13" s="32">
        <f t="shared" si="0"/>
        <v>2019</v>
      </c>
      <c r="M13" s="32">
        <f t="shared" si="0"/>
        <v>2020</v>
      </c>
    </row>
    <row r="14" spans="2:15" ht="15" customHeight="1" x14ac:dyDescent="0.2">
      <c r="B14" s="33">
        <f t="shared" ref="B14:M14" si="1">C8</f>
        <v>3.03</v>
      </c>
      <c r="C14" s="33">
        <f t="shared" si="1"/>
        <v>1.25</v>
      </c>
      <c r="D14" s="33">
        <f t="shared" si="1"/>
        <v>2.1219999999999999</v>
      </c>
      <c r="E14" s="33">
        <f t="shared" si="1"/>
        <v>0.67</v>
      </c>
      <c r="F14" s="33">
        <f t="shared" si="1"/>
        <v>0.55700000000000005</v>
      </c>
      <c r="G14" s="33">
        <f t="shared" si="1"/>
        <v>0.55600000000000005</v>
      </c>
      <c r="H14" s="33">
        <f t="shared" si="1"/>
        <v>0.06</v>
      </c>
      <c r="I14" s="33">
        <f t="shared" si="1"/>
        <v>-0.05</v>
      </c>
      <c r="J14" s="33">
        <f t="shared" si="1"/>
        <v>-0.17100000000000001</v>
      </c>
      <c r="K14" s="33">
        <f t="shared" si="1"/>
        <v>-0.124</v>
      </c>
      <c r="L14" s="33">
        <f t="shared" si="1"/>
        <v>-0.17699999999999999</v>
      </c>
      <c r="M14" s="33">
        <f t="shared" si="1"/>
        <v>0.433</v>
      </c>
      <c r="N14" s="34"/>
    </row>
    <row r="15" spans="2:15" ht="15" customHeight="1" x14ac:dyDescent="0.2"/>
    <row r="16" spans="2:15" ht="15" customHeight="1" x14ac:dyDescent="0.2"/>
    <row r="17" spans="2:14" ht="15" customHeight="1" x14ac:dyDescent="0.2"/>
    <row r="18" spans="2:14" ht="15" customHeight="1" x14ac:dyDescent="0.2"/>
    <row r="19" spans="2:14" ht="15" customHeight="1" x14ac:dyDescent="0.2"/>
    <row r="20" spans="2:14" ht="15" customHeight="1" x14ac:dyDescent="0.2"/>
    <row r="21" spans="2:14" ht="15" customHeight="1" x14ac:dyDescent="0.2"/>
    <row r="22" spans="2:14" ht="15" customHeight="1" x14ac:dyDescent="0.2"/>
    <row r="23" spans="2:14" ht="15" customHeight="1" x14ac:dyDescent="0.2"/>
    <row r="24" spans="2:14" ht="15" customHeight="1" x14ac:dyDescent="0.2"/>
    <row r="25" spans="2:14" ht="15" customHeight="1" x14ac:dyDescent="0.2"/>
    <row r="26" spans="2:14" ht="15" customHeight="1" x14ac:dyDescent="0.2"/>
    <row r="27" spans="2:14" ht="15" customHeight="1" x14ac:dyDescent="0.2"/>
    <row r="28" spans="2:14" ht="15" customHeight="1" x14ac:dyDescent="0.2"/>
    <row r="29" spans="2:14" ht="15" customHeight="1" x14ac:dyDescent="0.2"/>
    <row r="30" spans="2:14" ht="15" customHeight="1" x14ac:dyDescent="0.2">
      <c r="B30" s="35"/>
      <c r="C30" s="35"/>
      <c r="D30" s="35"/>
      <c r="E30" s="35"/>
      <c r="F30" s="35"/>
      <c r="G30" s="35"/>
      <c r="H30" s="35"/>
      <c r="I30" s="35"/>
      <c r="J30" s="35"/>
      <c r="K30" s="35"/>
      <c r="L30" s="35"/>
      <c r="M30" s="35"/>
      <c r="N30" s="35"/>
    </row>
    <row r="31" spans="2:14" ht="15" customHeight="1" x14ac:dyDescent="0.2">
      <c r="B31" s="10" t="str">
        <f>CONCATENATE("Fecha de actualización: ",TEXT(Ctxt.Ind.InformadoIndicadores,"DD/MM/AAAA"))</f>
        <v>Fecha de actualización: 22/09/2020</v>
      </c>
      <c r="C31" s="10"/>
      <c r="D31" s="10"/>
      <c r="E31" s="10"/>
      <c r="F31" s="10"/>
      <c r="G31" s="10"/>
      <c r="H31" s="10"/>
      <c r="I31" s="10"/>
      <c r="J31" s="10"/>
      <c r="K31" s="10"/>
      <c r="L31" s="10"/>
      <c r="M31" s="10"/>
      <c r="N31" s="10"/>
    </row>
    <row r="32" spans="2:14" ht="15" customHeight="1" x14ac:dyDescent="0.2"/>
    <row r="33" ht="15" customHeight="1" x14ac:dyDescent="0.2"/>
    <row r="34" ht="15" customHeight="1" x14ac:dyDescent="0.2"/>
  </sheetData>
  <mergeCells count="4">
    <mergeCell ref="B11:N11"/>
    <mergeCell ref="B31:N31"/>
    <mergeCell ref="B2:N2"/>
    <mergeCell ref="B5:N5"/>
  </mergeCells>
  <printOptions horizontalCentered="1"/>
  <pageMargins left="0" right="0" top="0.39370078740157499" bottom="0.31496063461453899" header="0.31496063461453899" footer="0.31496063461453899"/>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pane ySplit="2" topLeftCell="A3" activePane="bottomLeft" state="frozen"/>
      <selection activeCell="C1" sqref="C1"/>
      <selection pane="bottomLeft" sqref="A1:B2"/>
    </sheetView>
  </sheetViews>
  <sheetFormatPr baseColWidth="10" defaultColWidth="11.42578125" defaultRowHeight="15" customHeight="1" x14ac:dyDescent="0.25"/>
  <cols>
    <col min="1" max="1" width="31.5703125" style="27" customWidth="1"/>
    <col min="2" max="2" width="31" style="27" bestFit="1" customWidth="1"/>
    <col min="3" max="3" width="3.7109375" style="27" customWidth="1"/>
    <col min="4" max="16384" width="11.42578125" style="27"/>
  </cols>
  <sheetData>
    <row r="1" spans="1:15" ht="15.75" thickBot="1" x14ac:dyDescent="0.3">
      <c r="A1" s="6" t="s">
        <v>1</v>
      </c>
      <c r="B1" s="5"/>
      <c r="D1" s="2" t="s">
        <v>2</v>
      </c>
      <c r="E1" s="1"/>
      <c r="F1" s="1"/>
      <c r="G1" s="1"/>
      <c r="H1" s="1"/>
      <c r="I1" s="1"/>
      <c r="J1" s="1"/>
      <c r="K1" s="1"/>
      <c r="L1" s="1"/>
      <c r="M1" s="1"/>
      <c r="N1" s="1"/>
      <c r="O1" s="1"/>
    </row>
    <row r="2" spans="1:15" ht="15.75" thickBot="1" x14ac:dyDescent="0.3">
      <c r="A2" s="4"/>
      <c r="B2" s="3"/>
      <c r="D2" s="12">
        <f>Ctxt.Ind.Anio1</f>
        <v>2020</v>
      </c>
      <c r="E2" s="13">
        <f>Ctxt.Ind.Anio1-1</f>
        <v>2019</v>
      </c>
      <c r="F2" s="13">
        <f>Ctxt.Ind.Anio1-2</f>
        <v>2018</v>
      </c>
      <c r="G2" s="13">
        <f>Ctxt.Ind.Anio1-3</f>
        <v>2017</v>
      </c>
      <c r="H2" s="13">
        <f>Ctxt.Ind.Anio1-4</f>
        <v>2016</v>
      </c>
      <c r="I2" s="13">
        <f>Ctxt.Ind.Anio1-5</f>
        <v>2015</v>
      </c>
      <c r="J2" s="13">
        <f>Ctxt.Ind.Anio1-6</f>
        <v>2014</v>
      </c>
      <c r="K2" s="13">
        <f>Ctxt.Ind.Anio1-7</f>
        <v>2013</v>
      </c>
      <c r="L2" s="13">
        <f>Ctxt.Ind.Anio1-8</f>
        <v>2012</v>
      </c>
      <c r="M2" s="13">
        <f>Ctxt.Ind.Anio1-9</f>
        <v>2011</v>
      </c>
      <c r="N2" s="13">
        <f>B5-10</f>
        <v>2010</v>
      </c>
      <c r="O2" s="14">
        <f>B5-11</f>
        <v>2009</v>
      </c>
    </row>
    <row r="3" spans="1:15" ht="15.75" thickBot="1" x14ac:dyDescent="0.3">
      <c r="A3" s="15" t="s">
        <v>3</v>
      </c>
      <c r="B3" s="16">
        <v>4</v>
      </c>
      <c r="D3" s="17">
        <v>0.433</v>
      </c>
      <c r="E3" s="18">
        <v>-0.17699999999999999</v>
      </c>
      <c r="F3" s="18">
        <v>-0.124</v>
      </c>
      <c r="G3" s="18">
        <v>-0.17100000000000001</v>
      </c>
      <c r="H3" s="18">
        <v>-0.05</v>
      </c>
      <c r="I3" s="18">
        <v>0.06</v>
      </c>
      <c r="J3" s="18">
        <v>0.55600000000000005</v>
      </c>
      <c r="K3" s="18">
        <v>0.55700000000000005</v>
      </c>
      <c r="L3" s="18">
        <v>0.67</v>
      </c>
      <c r="M3" s="18">
        <v>2.1219999999999999</v>
      </c>
      <c r="N3" s="18">
        <v>1.25</v>
      </c>
      <c r="O3" s="19">
        <v>3.03</v>
      </c>
    </row>
    <row r="4" spans="1:15" x14ac:dyDescent="0.25">
      <c r="A4" s="20" t="s">
        <v>4</v>
      </c>
      <c r="B4" s="21" t="s">
        <v>5</v>
      </c>
      <c r="D4" s="22"/>
      <c r="E4" s="22"/>
      <c r="F4" s="22"/>
      <c r="G4" s="22"/>
      <c r="H4" s="22"/>
      <c r="I4" s="22"/>
      <c r="J4" s="22"/>
      <c r="K4" s="22"/>
      <c r="L4" s="22"/>
      <c r="M4" s="22"/>
      <c r="N4" s="22"/>
      <c r="O4" s="22"/>
    </row>
    <row r="5" spans="1:15" x14ac:dyDescent="0.25">
      <c r="A5" s="23" t="s">
        <v>6</v>
      </c>
      <c r="B5" s="24">
        <v>2020</v>
      </c>
      <c r="D5" s="22"/>
      <c r="E5" s="22"/>
      <c r="F5" s="22"/>
      <c r="G5" s="22"/>
      <c r="H5" s="22"/>
      <c r="I5" s="22"/>
      <c r="J5" s="22"/>
      <c r="K5" s="22"/>
      <c r="L5" s="22"/>
      <c r="M5" s="22"/>
      <c r="N5" s="22"/>
      <c r="O5" s="22"/>
    </row>
    <row r="6" spans="1:15" ht="15" customHeight="1" thickBot="1" x14ac:dyDescent="0.3">
      <c r="A6" s="25" t="s">
        <v>7</v>
      </c>
      <c r="B6" s="26">
        <v>44096</v>
      </c>
    </row>
  </sheetData>
  <mergeCells count="2">
    <mergeCell ref="A1:B2"/>
    <mergeCell ref="D1:O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29</vt:i4>
      </vt:variant>
    </vt:vector>
  </HeadingPairs>
  <TitlesOfParts>
    <vt:vector size="31" baseType="lpstr">
      <vt:lpstr>Informe</vt:lpstr>
      <vt:lpstr>Indicadores</vt:lpstr>
      <vt:lpstr>Ctxt.Ind.AbreviaturaIndicador</vt:lpstr>
      <vt:lpstr>Ctxt.Ind.Anio1</vt:lpstr>
      <vt:lpstr>Ctxt.Ind.InformadoIndicadores</vt:lpstr>
      <vt:lpstr>Ctxt.Ind.TipoIndicador</vt:lpstr>
      <vt:lpstr>Ctxt.MDPI.Anio3</vt:lpstr>
      <vt:lpstr>Gen.Ind.Anio1</vt:lpstr>
      <vt:lpstr>Gen.Ind.Anio10</vt:lpstr>
      <vt:lpstr>Gen.Ind.Anio11</vt:lpstr>
      <vt:lpstr>Gen.Ind.Anio12</vt:lpstr>
      <vt:lpstr>Gen.Ind.Anio2</vt:lpstr>
      <vt:lpstr>Gen.Ind.Anio3</vt:lpstr>
      <vt:lpstr>Gen.Ind.Anio4</vt:lpstr>
      <vt:lpstr>Gen.Ind.Anio5</vt:lpstr>
      <vt:lpstr>Gen.Ind.Anio6</vt:lpstr>
      <vt:lpstr>Gen.Ind.Anio7</vt:lpstr>
      <vt:lpstr>Gen.Ind.Anio8</vt:lpstr>
      <vt:lpstr>Gen.Ind.Anio9</vt:lpstr>
      <vt:lpstr>Gen.Ind.Valor1</vt:lpstr>
      <vt:lpstr>Gen.Ind.Valor10</vt:lpstr>
      <vt:lpstr>Gen.Ind.Valor11</vt:lpstr>
      <vt:lpstr>Gen.Ind.Valor12</vt:lpstr>
      <vt:lpstr>Gen.Ind.Valor2</vt:lpstr>
      <vt:lpstr>Gen.Ind.Valor3</vt:lpstr>
      <vt:lpstr>Gen.Ind.Valor4</vt:lpstr>
      <vt:lpstr>Gen.Ind.Valor5</vt:lpstr>
      <vt:lpstr>Gen.Ind.Valor6</vt:lpstr>
      <vt:lpstr>Gen.Ind.Valor7</vt:lpstr>
      <vt:lpstr>Gen.Ind.Valor8</vt:lpstr>
      <vt:lpstr>Gen.Ind.Valor9</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Antonio Dominguez Perez</dc:creator>
  <cp:keywords/>
  <dc:description/>
  <cp:lastModifiedBy>José Antonio Dominguez Perez</cp:lastModifiedBy>
  <dcterms:created xsi:type="dcterms:W3CDTF">2021-01-19T10:08:47Z</dcterms:created>
  <dcterms:modified xsi:type="dcterms:W3CDTF">2021-01-19T10:08:47Z</dcterms:modified>
  <cp:category/>
</cp:coreProperties>
</file>