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47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<sst xmlns="http://schemas.openxmlformats.org/spreadsheetml/2006/main" count="170" uniqueCount="108">
  <si>
    <t>Media 
Rango Población</t>
  </si>
  <si>
    <t>Media Estatal</t>
  </si>
  <si>
    <t>Importe</t>
  </si>
  <si>
    <t>% Var</t>
  </si>
  <si>
    <t>TOTAL CAPÍTULO 6</t>
  </si>
  <si>
    <t>A</t>
  </si>
  <si>
    <t>C</t>
  </si>
  <si>
    <t>Cuotas netas de intereses por operaciones de arrendamiento financiero</t>
  </si>
  <si>
    <t>Fuente: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</si>
  <si>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</si>
  <si>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</si>
  <si>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</si>
  <si>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</si>
  <si>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</si>
  <si>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</si>
  <si>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</si>
  <si>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69</t>
  </si>
  <si>
    <t>Nº de Inmuebles</t>
  </si>
  <si>
    <t>Nombre Entidad</t>
  </si>
  <si>
    <t>Inversiones en bienes comunales</t>
  </si>
  <si>
    <t>Año 1</t>
  </si>
  <si>
    <t>Nombre Provincia</t>
  </si>
  <si>
    <t>Nombre Comunidad</t>
  </si>
  <si>
    <t>690</t>
  </si>
  <si>
    <t>Tipo Clasificación</t>
  </si>
  <si>
    <t>689</t>
  </si>
  <si>
    <t>Descripción Clasificación</t>
  </si>
  <si>
    <t>682</t>
  </si>
  <si>
    <t>Código Clasificación</t>
  </si>
  <si>
    <t>6</t>
  </si>
  <si>
    <t>Nivel desglose</t>
  </si>
  <si>
    <t>Informado Liquidación</t>
  </si>
  <si>
    <t>Censo Inmuebles</t>
  </si>
  <si>
    <t>Rango de Población</t>
  </si>
  <si>
    <t>Otros gastos en inversiones de bienes patrimoniales</t>
  </si>
  <si>
    <t>Datos del Rango de Población</t>
  </si>
  <si>
    <t>Datos del Estado</t>
  </si>
  <si>
    <t>Cuenta Código</t>
  </si>
  <si>
    <t>Cuenta Descripción</t>
  </si>
  <si>
    <t>Nº de Municipios</t>
  </si>
  <si>
    <t>681</t>
  </si>
  <si>
    <t>Gastos en inversiones de bienes patrimoniales</t>
  </si>
  <si>
    <t>68</t>
  </si>
  <si>
    <t>648</t>
  </si>
  <si>
    <t>Gastos en inversiones gestionadas para otros entes públicos</t>
  </si>
  <si>
    <t>650</t>
  </si>
  <si>
    <t>Inversiones gestionadas para otros entes públicos</t>
  </si>
  <si>
    <t>65</t>
  </si>
  <si>
    <t>Cuotas netas de intereses por operaciones de arrendamiento financiero (?leasing?)</t>
  </si>
  <si>
    <t>Gastos en aplicaciones informáticas</t>
  </si>
  <si>
    <t>641</t>
  </si>
  <si>
    <t>640</t>
  </si>
  <si>
    <t>Gastos en inversiones de carácter inmaterial</t>
  </si>
  <si>
    <t>64</t>
  </si>
  <si>
    <t>Ayuntamiento de Las Rozas de Madrid</t>
  </si>
  <si>
    <t>Otras inversiones de reposición asociadas al funcionamiento operativo de los servicios</t>
  </si>
  <si>
    <t>60</t>
  </si>
  <si>
    <t>639</t>
  </si>
  <si>
    <t>Proyectos complejos</t>
  </si>
  <si>
    <t>637</t>
  </si>
  <si>
    <t>Equipos para procesos de información</t>
  </si>
  <si>
    <t>636</t>
  </si>
  <si>
    <t>Mobiliario</t>
  </si>
  <si>
    <t>635</t>
  </si>
  <si>
    <t>Elementos de transporte</t>
  </si>
  <si>
    <t>634</t>
  </si>
  <si>
    <t>Maquinaria, instalaciones técnicas y utillaje</t>
  </si>
  <si>
    <t>633</t>
  </si>
  <si>
    <t>632</t>
  </si>
  <si>
    <t>631</t>
  </si>
  <si>
    <t>Inversión de reposición asociada al funcionamiento operativo de los servicios</t>
  </si>
  <si>
    <t>63</t>
  </si>
  <si>
    <t>Otras inversiones nuevas asociadas al funcionamiento operativo de los servicios</t>
  </si>
  <si>
    <t>629</t>
  </si>
  <si>
    <t>627</t>
  </si>
  <si>
    <t>626</t>
  </si>
  <si>
    <t>625</t>
  </si>
  <si>
    <t>624</t>
  </si>
  <si>
    <t>623</t>
  </si>
  <si>
    <t>Edificios y otras construcciones</t>
  </si>
  <si>
    <t>622</t>
  </si>
  <si>
    <t>621</t>
  </si>
  <si>
    <t>Terrenos y bienes naturales</t>
  </si>
  <si>
    <t>Inversión nueva asociada al funcionamiento operativo de los servicios</t>
  </si>
  <si>
    <t>62</t>
  </si>
  <si>
    <t>Otras inversiones de reposición en infraestructuras y bienes destinados al uso general</t>
  </si>
  <si>
    <t>619</t>
  </si>
  <si>
    <t>610</t>
  </si>
  <si>
    <t>Inversiones de reposición en infraestructura y bienes destinados al uso general</t>
  </si>
  <si>
    <t>61</t>
  </si>
  <si>
    <t>Otras inversiones nuevas en infraestructuras y bienes destinados al uso general</t>
  </si>
  <si>
    <t>609</t>
  </si>
  <si>
    <t>Inversiones en terrenos</t>
  </si>
  <si>
    <t>600</t>
  </si>
  <si>
    <t>Inversión nueva en infraestructura y bienes destinados al uso general</t>
  </si>
  <si>
    <t xml:space="preserve"> &gt; 50.000 y &lt;= 250.000</t>
  </si>
  <si>
    <t>CAP. VI  INVERSIONES REALES</t>
  </si>
  <si>
    <t>Económica de Gastos</t>
  </si>
  <si>
    <t>C. de Madrid</t>
  </si>
  <si>
    <t>Madrid</t>
  </si>
  <si>
    <t>Rozas de Madrid (Las)</t>
  </si>
  <si>
    <t>28127</t>
  </si>
  <si>
    <t xml:space="preserve"> </t>
  </si>
  <si>
    <t>Este informe compara las partidas de inversiones del capítulo VI que el municipio realiza a nivel de artículo y concepto comparando con la media nacional y la de los municipios de su rango de población. Esta comparación y detalle nos permitirá analizar en que partidas de gasto estamos por encima de la media y en cuales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</si>
  <si>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</si>
  <si>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</si>
  <si>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692</t>
  </si>
  <si>
    <t>Inversión en infraestructuras</t>
  </si>
</sst>
</file>

<file path=xl/styles.xml><?xml version="1.0" encoding="utf-8"?>
<styleSheet xmlns="http://schemas.openxmlformats.org/spreadsheetml/2006/main">
  <fonts count="23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890005588531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6" fillId="3" borderId="1" applyNumberFormat="0" applyAlignment="0" applyProtection="0"/>
    <xf numFmtId="0" fontId="0" fillId="4" borderId="2" applyNumberFormat="0" applyFon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3" borderId="3" applyNumberFormat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 applyFont="1"/>
    <xf numFmtId="0" fontId="11" fillId="7" borderId="4" xfId="20" applyFont="1" applyFill="1" applyBorder="1" applyAlignment="1">
      <alignment horizontal="center" vertical="center"/>
    </xf>
    <xf numFmtId="0" fontId="11" fillId="7" borderId="5" xfId="20" applyFont="1" applyFill="1" applyBorder="1" applyAlignment="1">
      <alignment horizontal="center" vertical="center"/>
    </xf>
    <xf numFmtId="0" fontId="12" fillId="0" borderId="6" xfId="0" applyFont="1" applyBorder="1"/>
    <xf numFmtId="0" fontId="11" fillId="7" borderId="7" xfId="20" applyFont="1" applyFill="1" applyBorder="1" applyAlignment="1">
      <alignment horizontal="center" vertical="center"/>
    </xf>
    <xf numFmtId="0" fontId="11" fillId="7" borderId="8" xfId="20" applyFont="1" applyFill="1" applyBorder="1" applyAlignment="1">
      <alignment horizontal="center" vertical="center"/>
    </xf>
    <xf numFmtId="0" fontId="11" fillId="7" borderId="9" xfId="20" applyFont="1" applyFill="1" applyBorder="1" applyAlignment="1">
      <alignment horizontal="center" vertical="center"/>
    </xf>
    <xf numFmtId="0" fontId="11" fillId="7" borderId="10" xfId="20" applyFont="1" applyFill="1" applyBorder="1" applyAlignment="1">
      <alignment horizontal="center" vertical="center"/>
    </xf>
    <xf numFmtId="0" fontId="12" fillId="0" borderId="10" xfId="0" applyFont="1" applyBorder="1"/>
    <xf numFmtId="0" fontId="11" fillId="7" borderId="11" xfId="20" applyFont="1" applyFill="1" applyBorder="1" applyAlignment="1">
      <alignment horizontal="center" vertical="center"/>
    </xf>
    <xf numFmtId="0" fontId="11" fillId="7" borderId="0" xfId="20" applyFont="1" applyFill="1" applyBorder="1" applyAlignment="1">
      <alignment horizontal="center" vertical="center"/>
    </xf>
    <xf numFmtId="0" fontId="13" fillId="3" borderId="12" xfId="21" applyFont="1" applyBorder="1"/>
    <xf numFmtId="0" fontId="13" fillId="3" borderId="13" xfId="21" applyFont="1" applyBorder="1"/>
    <xf numFmtId="0" fontId="15" fillId="4" borderId="14" xfId="22" applyFont="1" applyBorder="1"/>
    <xf numFmtId="0" fontId="14" fillId="3" borderId="15" xfId="21" applyFont="1" applyBorder="1"/>
    <xf numFmtId="3" fontId="14" fillId="3" borderId="16" xfId="21" applyNumberFormat="1" applyFont="1" applyBorder="1"/>
    <xf numFmtId="0" fontId="13" fillId="3" borderId="17" xfId="21" applyFont="1" applyBorder="1"/>
    <xf numFmtId="0" fontId="13" fillId="3" borderId="18" xfId="21" applyFont="1" applyBorder="1"/>
    <xf numFmtId="0" fontId="12" fillId="0" borderId="0" xfId="0" applyFont="1"/>
    <xf numFmtId="0" fontId="14" fillId="3" borderId="19" xfId="21" applyFont="1" applyBorder="1"/>
    <xf numFmtId="3" fontId="14" fillId="3" borderId="20" xfId="21" applyNumberFormat="1" applyFont="1" applyBorder="1"/>
    <xf numFmtId="0" fontId="13" fillId="3" borderId="21" xfId="21" applyFont="1" applyBorder="1"/>
    <xf numFmtId="0" fontId="13" fillId="3" borderId="22" xfId="21" applyFont="1" applyBorder="1"/>
    <xf numFmtId="14" fontId="13" fillId="3" borderId="23" xfId="21" applyNumberFormat="1" applyFont="1" applyBorder="1"/>
    <xf numFmtId="0" fontId="13" fillId="3" borderId="23" xfId="21" applyFont="1" applyBorder="1"/>
    <xf numFmtId="0" fontId="13" fillId="3" borderId="24" xfId="21" applyFont="1" applyBorder="1"/>
    <xf numFmtId="0" fontId="13" fillId="3" borderId="20" xfId="21" applyFont="1" applyBorder="1"/>
    <xf numFmtId="0" fontId="12" fillId="0" borderId="0" xfId="0" applyFont="1" applyBorder="1"/>
    <xf numFmtId="4" fontId="11" fillId="7" borderId="25" xfId="20" applyNumberFormat="1" applyFont="1" applyFill="1" applyBorder="1" applyAlignment="1">
      <alignment horizontal="center"/>
    </xf>
    <xf numFmtId="3" fontId="11" fillId="5" borderId="26" xfId="23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3" fontId="11" fillId="8" borderId="26" xfId="24" applyNumberFormat="1" applyFont="1" applyFill="1" applyBorder="1" applyAlignment="1">
      <alignment horizontal="center"/>
    </xf>
    <xf numFmtId="0" fontId="11" fillId="7" borderId="27" xfId="20" applyFont="1" applyFill="1" applyBorder="1" applyAlignment="1">
      <alignment horizontal="center"/>
    </xf>
    <xf numFmtId="3" fontId="11" fillId="5" borderId="25" xfId="23" applyNumberFormat="1" applyFont="1" applyBorder="1" applyAlignment="1">
      <alignment horizontal="center"/>
    </xf>
    <xf numFmtId="4" fontId="11" fillId="5" borderId="25" xfId="23" applyNumberFormat="1" applyFont="1" applyBorder="1" applyAlignment="1">
      <alignment horizontal="center"/>
    </xf>
    <xf numFmtId="3" fontId="11" fillId="8" borderId="25" xfId="24" applyNumberFormat="1" applyFont="1" applyFill="1" applyBorder="1" applyAlignment="1">
      <alignment horizontal="center"/>
    </xf>
    <xf numFmtId="4" fontId="11" fillId="8" borderId="25" xfId="24" applyNumberFormat="1" applyFont="1" applyFill="1" applyBorder="1" applyAlignment="1">
      <alignment horizontal="center"/>
    </xf>
    <xf numFmtId="0" fontId="9" fillId="3" borderId="3" xfId="25" applyFont="1"/>
    <xf numFmtId="4" fontId="9" fillId="3" borderId="28" xfId="25" applyNumberFormat="1" applyFont="1" applyBorder="1"/>
    <xf numFmtId="3" fontId="8" fillId="3" borderId="29" xfId="25" applyNumberFormat="1" applyFont="1" applyBorder="1"/>
    <xf numFmtId="3" fontId="8" fillId="3" borderId="3" xfId="25" applyNumberFormat="1" applyFont="1"/>
    <xf numFmtId="4" fontId="8" fillId="3" borderId="28" xfId="25" applyNumberFormat="1" applyFont="1" applyBorder="1"/>
    <xf numFmtId="3" fontId="7" fillId="3" borderId="29" xfId="25" applyNumberFormat="1" applyFont="1" applyBorder="1"/>
    <xf numFmtId="3" fontId="7" fillId="3" borderId="3" xfId="25" applyNumberFormat="1" applyFont="1"/>
    <xf numFmtId="4" fontId="7" fillId="3" borderId="3" xfId="25" applyNumberFormat="1" applyFont="1"/>
    <xf numFmtId="49" fontId="0" fillId="0" borderId="0" xfId="0" applyNumberFormat="1" applyFont="1"/>
    <xf numFmtId="0" fontId="2" fillId="0" borderId="30" xfId="0" applyFont="1" applyBorder="1" applyAlignment="1">
      <alignment vertical="center"/>
    </xf>
    <xf numFmtId="0" fontId="6" fillId="9" borderId="3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4" fontId="5" fillId="9" borderId="30" xfId="0" applyNumberFormat="1" applyFont="1" applyFill="1" applyBorder="1" applyAlignment="1">
      <alignment horizontal="center" vertical="center"/>
    </xf>
    <xf numFmtId="9" fontId="5" fillId="9" borderId="30" xfId="26" applyFont="1" applyFill="1" applyBorder="1" applyAlignment="1">
      <alignment horizontal="center" vertical="center"/>
    </xf>
    <xf numFmtId="9" fontId="5" fillId="9" borderId="30" xfId="26" applyNumberFormat="1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left" vertical="center"/>
    </xf>
    <xf numFmtId="4" fontId="4" fillId="11" borderId="30" xfId="0" applyNumberFormat="1" applyFont="1" applyFill="1" applyBorder="1" applyAlignment="1">
      <alignment horizontal="center" vertical="center"/>
    </xf>
    <xf numFmtId="9" fontId="4" fillId="11" borderId="30" xfId="26" applyFont="1" applyFill="1" applyBorder="1" applyAlignment="1">
      <alignment horizontal="center" vertical="center"/>
    </xf>
    <xf numFmtId="9" fontId="4" fillId="11" borderId="30" xfId="26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9" fontId="4" fillId="0" borderId="30" xfId="26" applyFont="1" applyFill="1" applyBorder="1" applyAlignment="1">
      <alignment horizontal="center" vertical="center"/>
    </xf>
    <xf numFmtId="9" fontId="4" fillId="0" borderId="30" xfId="26" applyNumberFormat="1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/>
    <xf numFmtId="0" fontId="20" fillId="0" borderId="31" xfId="0" applyFont="1" applyBorder="1" applyAlignment="1">
      <alignment/>
    </xf>
    <xf numFmtId="0" fontId="19" fillId="0" borderId="0" xfId="0" applyFont="1"/>
    <xf numFmtId="0" fontId="17" fillId="0" borderId="0" xfId="0" applyFont="1" applyAlignment="1">
      <alignment/>
    </xf>
    <xf numFmtId="0" fontId="18" fillId="0" borderId="0" xfId="0" applyFont="1" applyAlignment="1">
      <alignment wrapText="1"/>
    </xf>
    <xf numFmtId="0" fontId="18" fillId="0" borderId="32" xfId="0" applyFont="1" applyBorder="1" applyAlignment="1">
      <alignment wrapText="1"/>
    </xf>
    <xf numFmtId="0" fontId="17" fillId="0" borderId="33" xfId="0" applyFont="1" applyBorder="1" applyAlignment="1">
      <alignment/>
    </xf>
    <xf numFmtId="0" fontId="0" fillId="0" borderId="32" xfId="0" applyFont="1" applyBorder="1"/>
  </cellXfs>
  <cellStyles count="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Porcentaje" xfId="2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7</xdr:col>
      <xdr:colOff>161925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81819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VI por Artículo</a:t>
          </a:r>
        </a:p>
      </xdr:txBody>
    </xdr:sp>
    <xdr:clientData/>
  </xdr:twoCellAnchor>
  <xdr:twoCellAnchor editAs="oneCell">
    <xdr:from>
      <xdr:col>9</xdr:col>
      <xdr:colOff>38100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012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4.71428571428571" style="68" customWidth="1"/>
    <col min="5" max="5" width="70.7142857142857" style="68" customWidth="1"/>
    <col min="6" max="6" width="20.7142857142857" style="68" customWidth="1"/>
    <col min="7" max="7" width="14.7142857142857" style="68" customWidth="1"/>
    <col min="8" max="8" width="6.71428571428571" style="68" customWidth="1"/>
    <col min="9" max="9" width="14.7142857142857" style="68" customWidth="1"/>
    <col min="10" max="10" width="6.71428571428571" style="68" customWidth="1"/>
    <col min="11" max="11" width="10.7142857142857" style="68"/>
  </cols>
  <sheetData>
    <row r="2" spans="2:11" ht="41" customHeight="1">
      <c r="B2" s="68"/>
      <c r="C2" s="68"/>
      <c r="D2" s="68"/>
      <c r="E2" s="68"/>
      <c r="F2" s="68"/>
      <c r="G2" s="68"/>
      <c r="H2" s="68"/>
      <c r="I2" s="68"/>
      <c r="J2" s="68"/>
      <c r="K2" t="s">
        <v>102</v>
      </c>
    </row>
    <row r="3" spans="2:11" ht="12.75">
      <c r="B3" s="70" t="s">
        <v>105</v>
      </c>
      <c r="C3" s="68"/>
      <c r="D3" s="68"/>
      <c r="E3" s="68"/>
      <c r="F3" s="68"/>
      <c r="G3" s="68"/>
      <c r="H3" s="68"/>
      <c r="I3" s="68"/>
      <c r="J3" s="68"/>
      <c r="K3"/>
    </row>
    <row r="4" spans="2:11" ht="30" customHeight="1" thickBot="1">
      <c r="B4" s="74" t="s">
        <v>104</v>
      </c>
      <c r="C4" s="68"/>
      <c r="D4" s="68"/>
      <c r="E4" s="68"/>
      <c r="F4" s="68"/>
      <c r="G4" s="68"/>
      <c r="H4" s="68"/>
      <c r="I4" s="68"/>
      <c r="J4" s="68"/>
      <c r="K4"/>
    </row>
    <row r="5" spans="2:11" ht="55" customHeight="1">
      <c r="B5" s="73" t="s">
        <v>103</v>
      </c>
      <c r="C5" s="75"/>
      <c r="D5" s="75"/>
      <c r="E5" s="75"/>
      <c r="F5" s="75"/>
      <c r="G5" s="75"/>
      <c r="H5" s="75"/>
      <c r="I5" s="75"/>
      <c r="J5" s="75"/>
      <c r="K5"/>
    </row>
    <row r="6" spans="2:11" ht="40" customHeight="1">
      <c r="B6" s="69" t="s">
        <v>54</v>
      </c>
      <c r="C6" s="68"/>
      <c r="D6" s="68"/>
      <c r="E6" s="68"/>
      <c r="F6" s="68"/>
      <c r="G6" s="68"/>
      <c r="H6" s="68"/>
      <c r="I6" s="68"/>
      <c r="J6" s="68"/>
      <c r="K6"/>
    </row>
    <row r="7" spans="2:11" ht="38.1" customHeight="1">
      <c r="B7" s="47"/>
      <c r="C7" s="47"/>
      <c r="D7" s="47"/>
      <c r="E7" s="47"/>
      <c r="F7" s="48" t="str">
        <f>CONCATENATE(Ctxt.MLD.NomMun,CHAR(10),"(",TEXT(Gen.ML.Pob.Mun.Anio1,"#.##0")," hab.)")</f>
        <v>Rozas de Madrid (Las)
(95.814 hab.)</v>
      </c>
      <c r="G7" s="48" t="s">
        <v>0</v>
      </c>
      <c r="H7" s="49"/>
      <c r="I7" s="49" t="s">
        <v>1</v>
      </c>
      <c r="J7" s="49"/>
      <c r="K7"/>
    </row>
    <row r="8" spans="2:11" ht="15" customHeight="1">
      <c r="B8" s="47"/>
      <c r="C8" s="47"/>
      <c r="D8" s="47"/>
      <c r="E8" s="47"/>
      <c r="F8" s="50" t="s">
        <v>2</v>
      </c>
      <c r="G8" s="50" t="s">
        <v>2</v>
      </c>
      <c r="H8" s="50" t="s">
        <v>3</v>
      </c>
      <c r="I8" s="50" t="s">
        <v>2</v>
      </c>
      <c r="J8" s="50" t="s">
        <v>3</v>
      </c>
      <c r="K8"/>
    </row>
    <row r="9" spans="2:11" ht="15" customHeight="1">
      <c r="B9" s="49" t="s">
        <v>4</v>
      </c>
      <c r="C9" s="49"/>
      <c r="D9" s="49"/>
      <c r="E9" s="49"/>
      <c r="F9" s="51">
        <f>M_Liquidacion_Detalle_2!C3</f>
        <v>16311755.449999999</v>
      </c>
      <c r="G9" s="51">
        <f>IFERROR(M_Liquidacion_Detalle_2!G3/M_Liquidacion_Detalle_2!D3,"-")</f>
        <v>8908396.7187401578</v>
      </c>
      <c r="H9" s="52">
        <f>IFERROR((F9/G9)-1,"-")</f>
        <v>0.83105400051232103</v>
      </c>
      <c r="I9" s="51">
        <f>IFERROR(M_Liquidacion_Detalle_2!K3/M_Liquidacion_Detalle_2!H3,"-")</f>
        <v>876236.89814202907</v>
      </c>
      <c r="J9" s="53">
        <f>IFERROR((F9/I9)-1,"-")</f>
        <v>17.615691127122599</v>
      </c>
      <c r="K9"/>
    </row>
    <row r="10" spans="2:11" ht="15" customHeight="1">
      <c r="B10" s="54" t="s">
        <v>5</v>
      </c>
      <c r="C10" s="54" t="str">
        <f>M_Liquidacion_Detalle_2!A4</f>
        <v>60</v>
      </c>
      <c r="D10" s="55" t="str">
        <f>M_Liquidacion_Detalle_2!B4</f>
        <v>Inversión nueva en infraestructura y bienes destinados al uso general</v>
      </c>
      <c r="E10" s="55"/>
      <c r="F10" s="56">
        <f>M_Liquidacion_Detalle_2!C4</f>
        <v>2141967.77</v>
      </c>
      <c r="G10" s="56">
        <f>IFERROR(M_Liquidacion_Detalle_2!G4/M_Liquidacion_Detalle_2!D4,"-")</f>
        <v>2555401.0805691057</v>
      </c>
      <c r="H10" s="57">
        <f>IFERROR((F10/G10)-1,"-")</f>
        <v>-0.16178803151990184</v>
      </c>
      <c r="I10" s="56">
        <f>IFERROR(M_Liquidacion_Detalle_2!K4/M_Liquidacion_Detalle_2!H4,"-")</f>
        <v>317238.0443287614</v>
      </c>
      <c r="J10" s="58">
        <f>IFERROR((F10/I10)-1,"-")</f>
        <v>5.7519259064030397</v>
      </c>
      <c r="K10"/>
    </row>
    <row r="11" spans="2:11" ht="15" customHeight="1">
      <c r="B11" s="59"/>
      <c r="C11" s="59" t="s">
        <v>6</v>
      </c>
      <c r="D11" s="59" t="str">
        <f>M_Liquidacion_Detalle_2!A5</f>
        <v>600</v>
      </c>
      <c r="E11" s="47" t="str">
        <f>M_Liquidacion_Detalle_2!B5</f>
        <v>Inversiones en terrenos</v>
      </c>
      <c r="F11" s="60">
        <f>M_Liquidacion_Detalle_2!C5</f>
        <v>98341.300000000003</v>
      </c>
      <c r="G11" s="60">
        <f>IFERROR(M_Liquidacion_Detalle_2!G5/M_Liquidacion_Detalle_2!D5,"-")</f>
        <v>1066014.9144554455</v>
      </c>
      <c r="H11" s="61">
        <f>IFERROR((F11/G11)-1,"-")</f>
        <v>-0.90774866405106924</v>
      </c>
      <c r="I11" s="60">
        <f>IFERROR(M_Liquidacion_Detalle_2!K5/M_Liquidacion_Detalle_2!H5,"-")</f>
        <v>163904.37610695802</v>
      </c>
      <c r="J11" s="62">
        <f>IFERROR((F11/I11)-1,"-")</f>
        <v>-0.40000808803404941</v>
      </c>
      <c r="K11"/>
    </row>
    <row r="12" spans="2:11" ht="15" customHeight="1">
      <c r="B12" s="59"/>
      <c r="C12" s="59" t="s">
        <v>6</v>
      </c>
      <c r="D12" s="59" t="str">
        <f>M_Liquidacion_Detalle_2!A6</f>
        <v>609</v>
      </c>
      <c r="E12" s="47" t="str">
        <f>M_Liquidacion_Detalle_2!B6</f>
        <v>Otras inversiones nuevas en infraestructuras y bienes destinados al uso general</v>
      </c>
      <c r="F12" s="60">
        <f>M_Liquidacion_Detalle_2!C6</f>
        <v>2043626.47</v>
      </c>
      <c r="G12" s="60">
        <f>IFERROR(M_Liquidacion_Detalle_2!G6/M_Liquidacion_Detalle_2!D6,"-")</f>
        <v>1751244.2927966102</v>
      </c>
      <c r="H12" s="61">
        <f>IFERROR((F12/G12)-1,"-")</f>
        <v>0.16695681944891683</v>
      </c>
      <c r="I12" s="60">
        <f>IFERROR(M_Liquidacion_Detalle_2!K6/M_Liquidacion_Detalle_2!H6,"-")</f>
        <v>285669.5258306489</v>
      </c>
      <c r="J12" s="62">
        <f>IFERROR((F12/I12)-1,"-")</f>
        <v>6.1538133584871986</v>
      </c>
      <c r="K12"/>
    </row>
    <row r="13" spans="2:11" ht="15" customHeight="1">
      <c r="B13" s="54" t="s">
        <v>5</v>
      </c>
      <c r="C13" s="54" t="str">
        <f>M_Liquidacion_Detalle_2!A7</f>
        <v>61</v>
      </c>
      <c r="D13" s="55" t="str">
        <f>M_Liquidacion_Detalle_2!B7</f>
        <v>Inversiones de reposición en infraestructura y bienes destinados al uso general</v>
      </c>
      <c r="E13" s="55"/>
      <c r="F13" s="56">
        <f>M_Liquidacion_Detalle_2!C7</f>
        <v>7918895.0999999996</v>
      </c>
      <c r="G13" s="56">
        <f>IFERROR(M_Liquidacion_Detalle_2!G7/M_Liquidacion_Detalle_2!D7,"-")</f>
        <v>2642020.4498400004</v>
      </c>
      <c r="H13" s="57">
        <f>IFERROR((F13/G13)-1,"-")</f>
        <v>1.9972875874142324</v>
      </c>
      <c r="I13" s="56">
        <f>IFERROR(M_Liquidacion_Detalle_2!K7/M_Liquidacion_Detalle_2!H7,"-")</f>
        <v>322380.24447530322</v>
      </c>
      <c r="J13" s="58">
        <f>IFERROR((F13/I13)-1,"-")</f>
        <v>23.563834899029143</v>
      </c>
      <c r="K13"/>
    </row>
    <row r="14" spans="2:11" ht="15" customHeight="1">
      <c r="B14" s="59"/>
      <c r="C14" s="59" t="s">
        <v>6</v>
      </c>
      <c r="D14" s="59" t="str">
        <f>M_Liquidacion_Detalle_2!A8</f>
        <v>610</v>
      </c>
      <c r="E14" s="47" t="str">
        <f>M_Liquidacion_Detalle_2!B8</f>
        <v>Inversiones en terrenos</v>
      </c>
      <c r="F14" s="60">
        <f>M_Liquidacion_Detalle_2!C8</f>
        <v>0</v>
      </c>
      <c r="G14" s="60">
        <f>IFERROR(M_Liquidacion_Detalle_2!G8/M_Liquidacion_Detalle_2!D8,"-")</f>
        <v>527914.28543478262</v>
      </c>
      <c r="H14" s="61">
        <f>IFERROR((F14/G14)-1,"-")</f>
        <v>-1</v>
      </c>
      <c r="I14" s="60">
        <f>IFERROR(M_Liquidacion_Detalle_2!K8/M_Liquidacion_Detalle_2!H8,"-")</f>
        <v>113614.18644251628</v>
      </c>
      <c r="J14" s="62">
        <f>IFERROR((F14/I14)-1,"-")</f>
        <v>-1</v>
      </c>
      <c r="K14"/>
    </row>
    <row r="15" spans="2:11" ht="15" customHeight="1">
      <c r="B15" s="59"/>
      <c r="C15" s="59" t="s">
        <v>6</v>
      </c>
      <c r="D15" s="59" t="str">
        <f>M_Liquidacion_Detalle_2!A9</f>
        <v>619</v>
      </c>
      <c r="E15" s="47" t="str">
        <f>M_Liquidacion_Detalle_2!B9</f>
        <v>Otras inversiones de reposición en infraestructuras y bienes destinados al uso general</v>
      </c>
      <c r="F15" s="60">
        <f>M_Liquidacion_Detalle_2!C9</f>
        <v>7918895.0999999996</v>
      </c>
      <c r="G15" s="60">
        <f>IFERROR(M_Liquidacion_Detalle_2!G9/M_Liquidacion_Detalle_2!D9,"-")</f>
        <v>2507938.517213115</v>
      </c>
      <c r="H15" s="61">
        <f>IFERROR((F15/G15)-1,"-")</f>
        <v>2.1575315924409808</v>
      </c>
      <c r="I15" s="60">
        <f>IFERROR(M_Liquidacion_Detalle_2!K9/M_Liquidacion_Detalle_2!H9,"-")</f>
        <v>315848.20656073058</v>
      </c>
      <c r="J15" s="62">
        <f>IFERROR((F15/I15)-1,"-")</f>
        <v>24.07183810295713</v>
      </c>
      <c r="K15"/>
    </row>
    <row r="16" spans="2:11" ht="15" customHeight="1">
      <c r="B16" s="54" t="s">
        <v>5</v>
      </c>
      <c r="C16" s="54" t="str">
        <f>M_Liquidacion_Detalle_2!A10</f>
        <v>62</v>
      </c>
      <c r="D16" s="55" t="str">
        <f>M_Liquidacion_Detalle_2!B10</f>
        <v>Inversión nueva asociada al funcionamiento operativo de los servicios</v>
      </c>
      <c r="E16" s="55"/>
      <c r="F16" s="56">
        <f>M_Liquidacion_Detalle_2!C10</f>
        <v>2001254.4299999999</v>
      </c>
      <c r="G16" s="56">
        <f>IFERROR(M_Liquidacion_Detalle_2!G10/M_Liquidacion_Detalle_2!D10,"-")</f>
        <v>2363502.680393701</v>
      </c>
      <c r="H16" s="57">
        <f>IFERROR((F16/G16)-1,"-")</f>
        <v>-0.15326754371751317</v>
      </c>
      <c r="I16" s="56">
        <f>IFERROR(M_Liquidacion_Detalle_2!K10/M_Liquidacion_Detalle_2!H10,"-")</f>
        <v>270274.92440195719</v>
      </c>
      <c r="J16" s="58">
        <f>IFERROR((F16/I16)-1,"-")</f>
        <v>6.4045138831440473</v>
      </c>
      <c r="K16"/>
    </row>
    <row r="17" spans="2:11" ht="15" customHeight="1">
      <c r="B17" s="59"/>
      <c r="C17" s="59" t="s">
        <v>6</v>
      </c>
      <c r="D17" s="59" t="str">
        <f>M_Liquidacion_Detalle_2!A11</f>
        <v>621</v>
      </c>
      <c r="E17" s="47" t="str">
        <f>M_Liquidacion_Detalle_2!B11</f>
        <v>Terrenos y bienes naturales</v>
      </c>
      <c r="F17" s="60">
        <f>M_Liquidacion_Detalle_2!C11</f>
        <v>0</v>
      </c>
      <c r="G17" s="60">
        <f>IFERROR(M_Liquidacion_Detalle_2!G11/M_Liquidacion_Detalle_2!D11,"-")</f>
        <v>172519.57481481481</v>
      </c>
      <c r="H17" s="61">
        <f>IFERROR((F17/G17)-1,"-")</f>
        <v>-1</v>
      </c>
      <c r="I17" s="60">
        <f>IFERROR(M_Liquidacion_Detalle_2!K11/M_Liquidacion_Detalle_2!H11,"-")</f>
        <v>54507.538931818177</v>
      </c>
      <c r="J17" s="62">
        <f>IFERROR((F17/I17)-1,"-")</f>
        <v>-1</v>
      </c>
      <c r="K17"/>
    </row>
    <row r="18" spans="2:11" ht="15" customHeight="1">
      <c r="B18" s="59"/>
      <c r="C18" s="59" t="s">
        <v>6</v>
      </c>
      <c r="D18" s="63" t="str">
        <f>M_Liquidacion_Detalle_2!A12</f>
        <v>622</v>
      </c>
      <c r="E18" s="64" t="str">
        <f>M_Liquidacion_Detalle_2!B12</f>
        <v>Edificios y otras construcciones</v>
      </c>
      <c r="F18" s="60">
        <f>M_Liquidacion_Detalle_2!C12</f>
        <v>75151.5</v>
      </c>
      <c r="G18" s="60">
        <f>IFERROR(M_Liquidacion_Detalle_2!G12/M_Liquidacion_Detalle_2!D12,"-")</f>
        <v>1222816.9225806452</v>
      </c>
      <c r="H18" s="61">
        <f>IFERROR((F18/G18)-1,"-")</f>
        <v>-0.93854231274343214</v>
      </c>
      <c r="I18" s="60">
        <f>IFERROR(M_Liquidacion_Detalle_2!K12/M_Liquidacion_Detalle_2!H12,"-")</f>
        <v>225148.10912078654</v>
      </c>
      <c r="J18" s="62">
        <f>IFERROR((F18/I18)-1,"-")</f>
        <v>-0.66621305285009957</v>
      </c>
      <c r="K18"/>
    </row>
    <row r="19" spans="2:11" ht="15" customHeight="1">
      <c r="B19" s="59"/>
      <c r="C19" s="59" t="s">
        <v>6</v>
      </c>
      <c r="D19" s="63" t="str">
        <f>M_Liquidacion_Detalle_2!A13</f>
        <v>623</v>
      </c>
      <c r="E19" s="64" t="str">
        <f>M_Liquidacion_Detalle_2!B13</f>
        <v>Maquinaria, instalaciones técnicas y utillaje</v>
      </c>
      <c r="F19" s="60">
        <f>M_Liquidacion_Detalle_2!C13</f>
        <v>1299535.95</v>
      </c>
      <c r="G19" s="60">
        <f>IFERROR(M_Liquidacion_Detalle_2!G13/M_Liquidacion_Detalle_2!D13,"-")</f>
        <v>289157.09603305784</v>
      </c>
      <c r="H19" s="61">
        <f>IFERROR((F19/G19)-1,"-")</f>
        <v>3.4942211961190495</v>
      </c>
      <c r="I19" s="60">
        <f>IFERROR(M_Liquidacion_Detalle_2!K13/M_Liquidacion_Detalle_2!H13,"-")</f>
        <v>52674.343126961481</v>
      </c>
      <c r="J19" s="62">
        <f>IFERROR((F19/I19)-1,"-")</f>
        <v>23.671137272043733</v>
      </c>
      <c r="K19"/>
    </row>
    <row r="20" spans="2:11" ht="15" customHeight="1">
      <c r="B20" s="59"/>
      <c r="C20" s="59" t="s">
        <v>6</v>
      </c>
      <c r="D20" s="63" t="str">
        <f>M_Liquidacion_Detalle_2!A14</f>
        <v>624</v>
      </c>
      <c r="E20" s="64" t="str">
        <f>M_Liquidacion_Detalle_2!B14</f>
        <v>Elementos de transporte</v>
      </c>
      <c r="F20" s="60">
        <f>M_Liquidacion_Detalle_2!C14</f>
        <v>2433.3099999999999</v>
      </c>
      <c r="G20" s="60">
        <f>IFERROR(M_Liquidacion_Detalle_2!G14/M_Liquidacion_Detalle_2!D14,"-")</f>
        <v>249552.06027027027</v>
      </c>
      <c r="H20" s="61">
        <f>IFERROR((F20/G20)-1,"-")</f>
        <v>-0.99024928907673748</v>
      </c>
      <c r="I20" s="60">
        <f>IFERROR(M_Liquidacion_Detalle_2!K14/M_Liquidacion_Detalle_2!H14,"-")</f>
        <v>59769.722013201317</v>
      </c>
      <c r="J20" s="62">
        <f>IFERROR((F20/I20)-1,"-")</f>
        <v>-0.95928858428582697</v>
      </c>
      <c r="K20"/>
    </row>
    <row r="21" spans="2:11" ht="15" customHeight="1">
      <c r="B21" s="59"/>
      <c r="C21" s="59" t="s">
        <v>6</v>
      </c>
      <c r="D21" s="63" t="str">
        <f>M_Liquidacion_Detalle_2!A15</f>
        <v>625</v>
      </c>
      <c r="E21" s="64" t="str">
        <f>M_Liquidacion_Detalle_2!B15</f>
        <v>Mobiliario</v>
      </c>
      <c r="F21" s="60">
        <f>M_Liquidacion_Detalle_2!C15</f>
        <v>289586.62</v>
      </c>
      <c r="G21" s="60">
        <f>IFERROR(M_Liquidacion_Detalle_2!G15/M_Liquidacion_Detalle_2!D15,"-")</f>
        <v>130496.6832231405</v>
      </c>
      <c r="H21" s="61">
        <f>IFERROR((F21/G21)-1,"-")</f>
        <v>1.2191109601216952</v>
      </c>
      <c r="I21" s="60">
        <f>IFERROR(M_Liquidacion_Detalle_2!K15/M_Liquidacion_Detalle_2!H15,"-")</f>
        <v>26774.337358834247</v>
      </c>
      <c r="J21" s="62">
        <f>IFERROR((F21/I21)-1,"-")</f>
        <v>9.8158277128920357</v>
      </c>
      <c r="K21"/>
    </row>
    <row r="22" spans="2:11" ht="15" customHeight="1">
      <c r="B22" s="59"/>
      <c r="C22" s="59" t="s">
        <v>6</v>
      </c>
      <c r="D22" s="63" t="str">
        <f>M_Liquidacion_Detalle_2!A16</f>
        <v>626</v>
      </c>
      <c r="E22" s="64" t="str">
        <f>M_Liquidacion_Detalle_2!B16</f>
        <v>Equipos para procesos de información</v>
      </c>
      <c r="F22" s="60">
        <f>M_Liquidacion_Detalle_2!C16</f>
        <v>240100.5</v>
      </c>
      <c r="G22" s="60">
        <f>IFERROR(M_Liquidacion_Detalle_2!G16/M_Liquidacion_Detalle_2!D16,"-")</f>
        <v>148039.86733870968</v>
      </c>
      <c r="H22" s="61">
        <f>IFERROR((F22/G22)-1,"-")</f>
        <v>0.62186378788532037</v>
      </c>
      <c r="I22" s="60">
        <f>IFERROR(M_Liquidacion_Detalle_2!K16/M_Liquidacion_Detalle_2!H16,"-")</f>
        <v>21264.501641791045</v>
      </c>
      <c r="J22" s="62">
        <f>IFERROR((F22/I22)-1,"-")</f>
        <v>10.291141642752228</v>
      </c>
      <c r="K22"/>
    </row>
    <row r="23" spans="2:11" ht="15" customHeight="1">
      <c r="B23" s="59"/>
      <c r="C23" s="59" t="s">
        <v>6</v>
      </c>
      <c r="D23" s="63" t="str">
        <f>M_Liquidacion_Detalle_2!A17</f>
        <v>627</v>
      </c>
      <c r="E23" s="64" t="str">
        <f>M_Liquidacion_Detalle_2!B17</f>
        <v>Proyectos complejos</v>
      </c>
      <c r="F23" s="60">
        <f>M_Liquidacion_Detalle_2!C17</f>
        <v>94446.550000000003</v>
      </c>
      <c r="G23" s="60">
        <f>IFERROR(M_Liquidacion_Detalle_2!G17/M_Liquidacion_Detalle_2!D17,"-")</f>
        <v>513630.0710714286</v>
      </c>
      <c r="H23" s="61">
        <f>IFERROR((F23/G23)-1,"-")</f>
        <v>-0.81611950833995139</v>
      </c>
      <c r="I23" s="60">
        <f>IFERROR(M_Liquidacion_Detalle_2!K17/M_Liquidacion_Detalle_2!H17,"-")</f>
        <v>112378.64470748299</v>
      </c>
      <c r="J23" s="62">
        <f>IFERROR((F23/I23)-1,"-")</f>
        <v>-0.1595685261569002</v>
      </c>
      <c r="K23"/>
    </row>
    <row r="24" spans="2:11" ht="15" customHeight="1">
      <c r="B24" s="59"/>
      <c r="C24" s="59" t="s">
        <v>6</v>
      </c>
      <c r="D24" s="63" t="str">
        <f>M_Liquidacion_Detalle_2!A18</f>
        <v>629</v>
      </c>
      <c r="E24" s="64" t="str">
        <f>M_Liquidacion_Detalle_2!B18</f>
        <v>Otras inversiones nuevas asociadas al funcionamiento operativo de los servicios</v>
      </c>
      <c r="F24" s="60">
        <f>M_Liquidacion_Detalle_2!C18</f>
        <v>0</v>
      </c>
      <c r="G24" s="60">
        <f>IFERROR(M_Liquidacion_Detalle_2!G18/M_Liquidacion_Detalle_2!D18,"-")</f>
        <v>175758.65365384615</v>
      </c>
      <c r="H24" s="61">
        <f>IFERROR((F24/G24)-1,"-")</f>
        <v>-1</v>
      </c>
      <c r="I24" s="60">
        <f>IFERROR(M_Liquidacion_Detalle_2!K18/M_Liquidacion_Detalle_2!H18,"-")</f>
        <v>69498.045567783891</v>
      </c>
      <c r="J24" s="62">
        <f>IFERROR((F24/I24)-1,"-")</f>
        <v>-1</v>
      </c>
      <c r="K24"/>
    </row>
    <row r="25" spans="2:11" ht="15" customHeight="1">
      <c r="B25" s="54" t="s">
        <v>5</v>
      </c>
      <c r="C25" s="54" t="str">
        <f>M_Liquidacion_Detalle_2!A19</f>
        <v>63</v>
      </c>
      <c r="D25" s="55" t="str">
        <f>M_Liquidacion_Detalle_2!B19</f>
        <v>Inversión de reposición asociada al funcionamiento operativo de los servicios</v>
      </c>
      <c r="E25" s="55"/>
      <c r="F25" s="56">
        <f>M_Liquidacion_Detalle_2!C19</f>
        <v>4102127.6200000001</v>
      </c>
      <c r="G25" s="56">
        <f>IFERROR(M_Liquidacion_Detalle_2!G19/M_Liquidacion_Detalle_2!D19,"-")</f>
        <v>1222227.3232499999</v>
      </c>
      <c r="H25" s="57">
        <f>IFERROR((F25/G25)-1,"-")</f>
        <v>2.3562722269144794</v>
      </c>
      <c r="I25" s="56">
        <f>IFERROR(M_Liquidacion_Detalle_2!K19/M_Liquidacion_Detalle_2!H19,"-")</f>
        <v>228462.12204476862</v>
      </c>
      <c r="J25" s="58">
        <f>IFERROR((F25/I25)-1,"-")</f>
        <v>16.95539489559745</v>
      </c>
      <c r="K25"/>
    </row>
    <row r="26" spans="2:11" ht="15" customHeight="1">
      <c r="B26" s="59"/>
      <c r="C26" s="59" t="s">
        <v>6</v>
      </c>
      <c r="D26" s="59" t="str">
        <f>M_Liquidacion_Detalle_2!A20</f>
        <v>631</v>
      </c>
      <c r="E26" s="47" t="str">
        <f>M_Liquidacion_Detalle_2!B20</f>
        <v>Terrenos y bienes naturales</v>
      </c>
      <c r="F26" s="60">
        <f>M_Liquidacion_Detalle_2!C20</f>
        <v>0</v>
      </c>
      <c r="G26" s="60">
        <f>IFERROR(M_Liquidacion_Detalle_2!G20/M_Liquidacion_Detalle_2!D20,"-")</f>
        <v>111908.46636363635</v>
      </c>
      <c r="H26" s="61">
        <f>IFERROR((F26/G26)-1,"-")</f>
        <v>-1</v>
      </c>
      <c r="I26" s="60">
        <f>IFERROR(M_Liquidacion_Detalle_2!K20/M_Liquidacion_Detalle_2!H20,"-")</f>
        <v>57953.970981012651</v>
      </c>
      <c r="J26" s="62">
        <f>IFERROR((F26/I26)-1,"-")</f>
        <v>-1</v>
      </c>
      <c r="K26"/>
    </row>
    <row r="27" spans="2:11" ht="15" customHeight="1">
      <c r="B27" s="59"/>
      <c r="C27" s="59" t="s">
        <v>6</v>
      </c>
      <c r="D27" s="59" t="str">
        <f>M_Liquidacion_Detalle_2!A21</f>
        <v>632</v>
      </c>
      <c r="E27" s="47" t="str">
        <f>M_Liquidacion_Detalle_2!B21</f>
        <v>Edificios y otras construcciones</v>
      </c>
      <c r="F27" s="60">
        <f>M_Liquidacion_Detalle_2!C21</f>
        <v>2681537.8199999998</v>
      </c>
      <c r="G27" s="60">
        <f>IFERROR(M_Liquidacion_Detalle_2!G21/M_Liquidacion_Detalle_2!D21,"-")</f>
        <v>1002041.4693913044</v>
      </c>
      <c r="H27" s="61">
        <f>IFERROR((F27/G27)-1,"-")</f>
        <v>1.6760746954204548</v>
      </c>
      <c r="I27" s="60">
        <f>IFERROR(M_Liquidacion_Detalle_2!K21/M_Liquidacion_Detalle_2!H21,"-")</f>
        <v>227668.22370165747</v>
      </c>
      <c r="J27" s="62">
        <f>IFERROR((F27/I27)-1,"-")</f>
        <v>10.778270047531793</v>
      </c>
      <c r="K27"/>
    </row>
    <row r="28" spans="2:11" ht="15" customHeight="1">
      <c r="B28" s="59"/>
      <c r="C28" s="59" t="s">
        <v>6</v>
      </c>
      <c r="D28" s="59" t="str">
        <f>M_Liquidacion_Detalle_2!A22</f>
        <v>633</v>
      </c>
      <c r="E28" s="47" t="str">
        <f>M_Liquidacion_Detalle_2!B22</f>
        <v>Maquinaria, instalaciones técnicas y utillaje</v>
      </c>
      <c r="F28" s="60">
        <f>M_Liquidacion_Detalle_2!C22</f>
        <v>1249219.78</v>
      </c>
      <c r="G28" s="60">
        <f>IFERROR(M_Liquidacion_Detalle_2!G22/M_Liquidacion_Detalle_2!D22,"-")</f>
        <v>164603.28097560976</v>
      </c>
      <c r="H28" s="61">
        <f>IFERROR((F28/G28)-1,"-")</f>
        <v>6.58927630479677</v>
      </c>
      <c r="I28" s="60">
        <f>IFERROR(M_Liquidacion_Detalle_2!K22/M_Liquidacion_Detalle_2!H22,"-")</f>
        <v>48383.893667997712</v>
      </c>
      <c r="J28" s="62">
        <f>IFERROR((F28/I28)-1,"-")</f>
        <v>24.818917935210834</v>
      </c>
      <c r="K28"/>
    </row>
    <row r="29" spans="2:11" ht="15" customHeight="1">
      <c r="B29" s="59"/>
      <c r="C29" s="59" t="s">
        <v>6</v>
      </c>
      <c r="D29" s="59" t="str">
        <f>M_Liquidacion_Detalle_2!A23</f>
        <v>634</v>
      </c>
      <c r="E29" s="47" t="str">
        <f>M_Liquidacion_Detalle_2!B23</f>
        <v>Elementos de transporte</v>
      </c>
      <c r="F29" s="60">
        <f>M_Liquidacion_Detalle_2!C23</f>
        <v>169234.48999999999</v>
      </c>
      <c r="G29" s="60">
        <f>IFERROR(M_Liquidacion_Detalle_2!G23/M_Liquidacion_Detalle_2!D23,"-")</f>
        <v>65922.019615384619</v>
      </c>
      <c r="H29" s="61">
        <f>IFERROR((F29/G29)-1,"-")</f>
        <v>1.5671921307536021</v>
      </c>
      <c r="I29" s="60">
        <f>IFERROR(M_Liquidacion_Detalle_2!K23/M_Liquidacion_Detalle_2!H23,"-")</f>
        <v>23097.671977186314</v>
      </c>
      <c r="J29" s="62">
        <f>IFERROR((F29/I29)-1,"-")</f>
        <v>6.3269068054630679</v>
      </c>
      <c r="K29"/>
    </row>
    <row r="30" spans="2:11" ht="15" customHeight="1">
      <c r="B30" s="59"/>
      <c r="C30" s="59" t="s">
        <v>6</v>
      </c>
      <c r="D30" s="59" t="str">
        <f>M_Liquidacion_Detalle_2!A24</f>
        <v>635</v>
      </c>
      <c r="E30" s="47" t="str">
        <f>M_Liquidacion_Detalle_2!B24</f>
        <v>Mobiliario</v>
      </c>
      <c r="F30" s="60">
        <f>M_Liquidacion_Detalle_2!C24</f>
        <v>0</v>
      </c>
      <c r="G30" s="60">
        <f>IFERROR(M_Liquidacion_Detalle_2!G24/M_Liquidacion_Detalle_2!D24,"-")</f>
        <v>31067.919999999998</v>
      </c>
      <c r="H30" s="61">
        <f>IFERROR((F30/G30)-1,"-")</f>
        <v>-1</v>
      </c>
      <c r="I30" s="60">
        <f>IFERROR(M_Liquidacion_Detalle_2!K24/M_Liquidacion_Detalle_2!H24,"-")</f>
        <v>16075.909836448598</v>
      </c>
      <c r="J30" s="62">
        <f>IFERROR((F30/I30)-1,"-")</f>
        <v>-1</v>
      </c>
      <c r="K30"/>
    </row>
    <row r="31" spans="2:11" ht="15" customHeight="1">
      <c r="B31" s="59"/>
      <c r="C31" s="59" t="s">
        <v>6</v>
      </c>
      <c r="D31" s="59" t="str">
        <f>M_Liquidacion_Detalle_2!A25</f>
        <v>636</v>
      </c>
      <c r="E31" s="47" t="str">
        <f>M_Liquidacion_Detalle_2!B25</f>
        <v>Equipos para procesos de información</v>
      </c>
      <c r="F31" s="60">
        <f>M_Liquidacion_Detalle_2!C25</f>
        <v>2135.5300000000002</v>
      </c>
      <c r="G31" s="60">
        <f>IFERROR(M_Liquidacion_Detalle_2!G25/M_Liquidacion_Detalle_2!D25,"-")</f>
        <v>12051.599375</v>
      </c>
      <c r="H31" s="61">
        <f>IFERROR((F31/G31)-1,"-")</f>
        <v>-0.82280111265314937</v>
      </c>
      <c r="I31" s="60">
        <f>IFERROR(M_Liquidacion_Detalle_2!K25/M_Liquidacion_Detalle_2!H25,"-")</f>
        <v>12427.138836833603</v>
      </c>
      <c r="J31" s="62">
        <f>IFERROR((F31/I31)-1,"-")</f>
        <v>-0.8281559393486162</v>
      </c>
      <c r="K31"/>
    </row>
    <row r="32" spans="2:11" ht="15" customHeight="1">
      <c r="B32" s="59"/>
      <c r="C32" s="59" t="s">
        <v>6</v>
      </c>
      <c r="D32" s="59" t="str">
        <f>M_Liquidacion_Detalle_2!A26</f>
        <v>637</v>
      </c>
      <c r="E32" s="47" t="str">
        <f>M_Liquidacion_Detalle_2!B26</f>
        <v>Proyectos complejos</v>
      </c>
      <c r="F32" s="60">
        <f>M_Liquidacion_Detalle_2!C26</f>
        <v>0</v>
      </c>
      <c r="G32" s="60">
        <f>IFERROR(M_Liquidacion_Detalle_2!G26/M_Liquidacion_Detalle_2!D26,"-")</f>
        <v>69636.079166666663</v>
      </c>
      <c r="H32" s="61">
        <f>IFERROR((F32/G32)-1,"-")</f>
        <v>-1</v>
      </c>
      <c r="I32" s="60">
        <f>IFERROR(M_Liquidacion_Detalle_2!K26/M_Liquidacion_Detalle_2!H26,"-")</f>
        <v>86543.436836158187</v>
      </c>
      <c r="J32" s="62">
        <f>IFERROR((F32/I32)-1,"-")</f>
        <v>-1</v>
      </c>
      <c r="K32"/>
    </row>
    <row r="33" spans="2:11" ht="15" customHeight="1">
      <c r="B33" s="59"/>
      <c r="C33" s="59" t="s">
        <v>6</v>
      </c>
      <c r="D33" s="59" t="str">
        <f>M_Liquidacion_Detalle_2!A27</f>
        <v>639</v>
      </c>
      <c r="E33" s="47" t="str">
        <f>M_Liquidacion_Detalle_2!B27</f>
        <v>Otras inversiones de reposición asociadas al funcionamiento operativo de los servicios</v>
      </c>
      <c r="F33" s="60">
        <f>M_Liquidacion_Detalle_2!C27</f>
        <v>0</v>
      </c>
      <c r="G33" s="60">
        <f>IFERROR(M_Liquidacion_Detalle_2!G27/M_Liquidacion_Detalle_2!D27,"-")</f>
        <v>231066.59978723404</v>
      </c>
      <c r="H33" s="61">
        <f>IFERROR((F33/G33)-1,"-")</f>
        <v>-1</v>
      </c>
      <c r="I33" s="60">
        <f>IFERROR(M_Liquidacion_Detalle_2!K27/M_Liquidacion_Detalle_2!H27,"-")</f>
        <v>73374.971722943723</v>
      </c>
      <c r="J33" s="62">
        <f>IFERROR((F33/I33)-1,"-")</f>
        <v>-1</v>
      </c>
      <c r="K33"/>
    </row>
    <row r="34" spans="2:11" ht="15" customHeight="1">
      <c r="B34" s="54" t="s">
        <v>5</v>
      </c>
      <c r="C34" s="54" t="str">
        <f>M_Liquidacion_Detalle_2!A28</f>
        <v>64</v>
      </c>
      <c r="D34" s="55" t="str">
        <f>M_Liquidacion_Detalle_2!B28</f>
        <v>Gastos en inversiones de carácter inmaterial</v>
      </c>
      <c r="E34" s="55"/>
      <c r="F34" s="56">
        <f>M_Liquidacion_Detalle_2!C28</f>
        <v>147510.53</v>
      </c>
      <c r="G34" s="56">
        <f>IFERROR(M_Liquidacion_Detalle_2!G28/M_Liquidacion_Detalle_2!D28,"-")</f>
        <v>169794.176372549</v>
      </c>
      <c r="H34" s="57">
        <f>IFERROR((F34/G34)-1,"-")</f>
        <v>-0.1312391676122977</v>
      </c>
      <c r="I34" s="56">
        <f>IFERROR(M_Liquidacion_Detalle_2!K28/M_Liquidacion_Detalle_2!H28,"-")</f>
        <v>56547.956683710741</v>
      </c>
      <c r="J34" s="58">
        <f>IFERROR((F34/I34)-1,"-")</f>
        <v>1.6085916919168191</v>
      </c>
      <c r="K34"/>
    </row>
    <row r="35" spans="2:11" ht="15" customHeight="1">
      <c r="B35" s="59"/>
      <c r="C35" s="59" t="s">
        <v>6</v>
      </c>
      <c r="D35" s="59" t="str">
        <f>M_Liquidacion_Detalle_2!A29</f>
        <v>640</v>
      </c>
      <c r="E35" s="47" t="str">
        <f>M_Liquidacion_Detalle_2!B29</f>
        <v>Gastos en inversiones de carácter inmaterial</v>
      </c>
      <c r="F35" s="60">
        <f>M_Liquidacion_Detalle_2!C29</f>
        <v>0</v>
      </c>
      <c r="G35" s="60">
        <f>IFERROR(M_Liquidacion_Detalle_2!G29/M_Liquidacion_Detalle_2!D29,"-")</f>
        <v>166772.22649122807</v>
      </c>
      <c r="H35" s="61">
        <f>IFERROR((F35/G35)-1,"-")</f>
        <v>-1</v>
      </c>
      <c r="I35" s="60">
        <f>IFERROR(M_Liquidacion_Detalle_2!K29/M_Liquidacion_Detalle_2!H29,"-")</f>
        <v>41237.953416075652</v>
      </c>
      <c r="J35" s="62">
        <f>IFERROR((F35/I35)-1,"-")</f>
        <v>-1</v>
      </c>
      <c r="K35"/>
    </row>
    <row r="36" spans="2:11" ht="15" customHeight="1">
      <c r="B36" s="59"/>
      <c r="C36" s="59" t="s">
        <v>6</v>
      </c>
      <c r="D36" s="59" t="str">
        <f>M_Liquidacion_Detalle_2!A30</f>
        <v>641</v>
      </c>
      <c r="E36" s="47" t="str">
        <f>M_Liquidacion_Detalle_2!B30</f>
        <v>Gastos en aplicaciones informáticas</v>
      </c>
      <c r="F36" s="60">
        <f>M_Liquidacion_Detalle_2!C30</f>
        <v>147510.53</v>
      </c>
      <c r="G36" s="60">
        <f>IFERROR(M_Liquidacion_Detalle_2!G30/M_Liquidacion_Detalle_2!D30,"-")</f>
        <v>75190.335056179785</v>
      </c>
      <c r="H36" s="61">
        <f>IFERROR((F36/G36)-1,"-")</f>
        <v>0.96182833724287708</v>
      </c>
      <c r="I36" s="60">
        <f>IFERROR(M_Liquidacion_Detalle_2!K30/M_Liquidacion_Detalle_2!H30,"-")</f>
        <v>51743.883690637726</v>
      </c>
      <c r="J36" s="62">
        <f>IFERROR((F36/I36)-1,"-")</f>
        <v>1.8507819567994623</v>
      </c>
      <c r="K36"/>
    </row>
    <row r="37" spans="2:11" ht="15" customHeight="1">
      <c r="B37" s="59"/>
      <c r="C37" s="59" t="s">
        <v>6</v>
      </c>
      <c r="D37" s="59" t="str">
        <f>M_Liquidacion_Detalle_2!A31</f>
        <v>648</v>
      </c>
      <c r="E37" s="47" t="s">
        <v>7</v>
      </c>
      <c r="F37" s="60">
        <f>M_Liquidacion_Detalle_2!C31</f>
        <v>0</v>
      </c>
      <c r="G37" s="60">
        <f>IFERROR(M_Liquidacion_Detalle_2!G31/M_Liquidacion_Detalle_2!D31,"-")</f>
        <v>140131.1575</v>
      </c>
      <c r="H37" s="61">
        <f>IFERROR((F37/G37)-1,"-")</f>
        <v>-1</v>
      </c>
      <c r="I37" s="60">
        <f>IFERROR(M_Liquidacion_Detalle_2!K31/M_Liquidacion_Detalle_2!H31,"-")</f>
        <v>34309.389296875001</v>
      </c>
      <c r="J37" s="62">
        <f>IFERROR((F37/I37)-1,"-")</f>
        <v>-1</v>
      </c>
      <c r="K37"/>
    </row>
    <row r="38" spans="2:11" ht="15" customHeight="1">
      <c r="B38" s="54" t="s">
        <v>5</v>
      </c>
      <c r="C38" s="54" t="str">
        <f>M_Liquidacion_Detalle_2!A32</f>
        <v>65</v>
      </c>
      <c r="D38" s="55" t="str">
        <f>M_Liquidacion_Detalle_2!B32</f>
        <v>Inversiones gestionadas para otros entes públicos</v>
      </c>
      <c r="E38" s="55"/>
      <c r="F38" s="56">
        <f>M_Liquidacion_Detalle_2!C32</f>
        <v>0</v>
      </c>
      <c r="G38" s="56">
        <f>IFERROR(M_Liquidacion_Detalle_2!G32/M_Liquidacion_Detalle_2!D32,"-")</f>
        <v>141278.96307692307</v>
      </c>
      <c r="H38" s="57">
        <f>IFERROR((F38/G38)-1,"-")</f>
        <v>-1</v>
      </c>
      <c r="I38" s="56">
        <f>IFERROR(M_Liquidacion_Detalle_2!K32/M_Liquidacion_Detalle_2!H32,"-")</f>
        <v>176344.49596774194</v>
      </c>
      <c r="J38" s="58">
        <f>IFERROR((F38/I38)-1,"-")</f>
        <v>-1</v>
      </c>
      <c r="K38"/>
    </row>
    <row r="39" spans="2:11" ht="15" customHeight="1">
      <c r="B39" s="59"/>
      <c r="C39" s="59" t="s">
        <v>6</v>
      </c>
      <c r="D39" s="59" t="str">
        <f>M_Liquidacion_Detalle_2!A33</f>
        <v>650</v>
      </c>
      <c r="E39" s="47" t="str">
        <f>M_Liquidacion_Detalle_2!B33</f>
        <v>Gastos en inversiones gestionadas para otros entes públicos</v>
      </c>
      <c r="F39" s="60">
        <f>M_Liquidacion_Detalle_2!C33</f>
        <v>0</v>
      </c>
      <c r="G39" s="60">
        <f>IFERROR(M_Liquidacion_Detalle_2!G33/M_Liquidacion_Detalle_2!D33,"-")</f>
        <v>141278.96307692307</v>
      </c>
      <c r="H39" s="61">
        <f>IFERROR((F39/G39)-1,"-")</f>
        <v>-1</v>
      </c>
      <c r="I39" s="60">
        <f>IFERROR(M_Liquidacion_Detalle_2!K33/M_Liquidacion_Detalle_2!H33,"-")</f>
        <v>176344.49596774194</v>
      </c>
      <c r="J39" s="62">
        <f>IFERROR((F39/I39)-1,"-")</f>
        <v>-1</v>
      </c>
      <c r="K39"/>
    </row>
    <row r="40" spans="2:11" ht="15" customHeight="1">
      <c r="B40" s="54" t="s">
        <v>5</v>
      </c>
      <c r="C40" s="54" t="str">
        <f>M_Liquidacion_Detalle_2!A34</f>
        <v>68</v>
      </c>
      <c r="D40" s="55" t="str">
        <f>M_Liquidacion_Detalle_2!B34</f>
        <v>Gastos en inversiones de bienes patrimoniales</v>
      </c>
      <c r="E40" s="55"/>
      <c r="F40" s="56">
        <f>M_Liquidacion_Detalle_2!C34</f>
        <v>0</v>
      </c>
      <c r="G40" s="56">
        <f>IFERROR(M_Liquidacion_Detalle_2!G34/M_Liquidacion_Detalle_2!D34,"-")</f>
        <v>299152.44555555558</v>
      </c>
      <c r="H40" s="57">
        <f>IFERROR((F40/G40)-1,"-")</f>
        <v>-1</v>
      </c>
      <c r="I40" s="56">
        <f>IFERROR(M_Liquidacion_Detalle_2!K34/M_Liquidacion_Detalle_2!H34,"-")</f>
        <v>134138.7709629045</v>
      </c>
      <c r="J40" s="58">
        <f>IFERROR((F40/I40)-1,"-")</f>
        <v>-1</v>
      </c>
      <c r="K40"/>
    </row>
    <row r="41" spans="2:11" ht="15" customHeight="1">
      <c r="B41" s="59"/>
      <c r="C41" s="59" t="s">
        <v>6</v>
      </c>
      <c r="D41" s="59" t="str">
        <f>M_Liquidacion_Detalle_2!A35</f>
        <v>681</v>
      </c>
      <c r="E41" s="47" t="str">
        <f>M_Liquidacion_Detalle_2!B35</f>
        <v>Terrenos y bienes naturales</v>
      </c>
      <c r="F41" s="60">
        <f>M_Liquidacion_Detalle_2!C35</f>
        <v>0</v>
      </c>
      <c r="G41" s="60">
        <f>IFERROR(M_Liquidacion_Detalle_2!G35/M_Liquidacion_Detalle_2!D35,"-")</f>
        <v>429355.60954545456</v>
      </c>
      <c r="H41" s="61">
        <f>IFERROR((F41/G41)-1,"-")</f>
        <v>-1</v>
      </c>
      <c r="I41" s="60">
        <f>IFERROR(M_Liquidacion_Detalle_2!K35/M_Liquidacion_Detalle_2!H35,"-")</f>
        <v>218432.94892473117</v>
      </c>
      <c r="J41" s="62">
        <f>IFERROR((F41/I41)-1,"-")</f>
        <v>-1</v>
      </c>
      <c r="K41"/>
    </row>
    <row r="42" spans="2:11" ht="15" customHeight="1">
      <c r="B42" s="59"/>
      <c r="C42" s="59" t="s">
        <v>6</v>
      </c>
      <c r="D42" s="59" t="str">
        <f>M_Liquidacion_Detalle_2!A36</f>
        <v>682</v>
      </c>
      <c r="E42" s="47" t="str">
        <f>M_Liquidacion_Detalle_2!B36</f>
        <v>Edificios y otras construcciones</v>
      </c>
      <c r="F42" s="60">
        <f>M_Liquidacion_Detalle_2!C36</f>
        <v>0</v>
      </c>
      <c r="G42" s="60">
        <f>IFERROR(M_Liquidacion_Detalle_2!G36/M_Liquidacion_Detalle_2!D36,"-")</f>
        <v>186144.51675675676</v>
      </c>
      <c r="H42" s="61">
        <f>IFERROR((F42/G42)-1,"-")</f>
        <v>-1</v>
      </c>
      <c r="I42" s="60">
        <f>IFERROR(M_Liquidacion_Detalle_2!K36/M_Liquidacion_Detalle_2!H36,"-")</f>
        <v>84594.064297994279</v>
      </c>
      <c r="J42" s="62">
        <f>IFERROR((F42/I42)-1,"-")</f>
        <v>-1</v>
      </c>
      <c r="K42"/>
    </row>
    <row r="43" spans="2:11" ht="15" customHeight="1">
      <c r="B43" s="59"/>
      <c r="C43" s="59" t="s">
        <v>6</v>
      </c>
      <c r="D43" s="59" t="str">
        <f>M_Liquidacion_Detalle_2!A37</f>
        <v>689</v>
      </c>
      <c r="E43" s="47" t="str">
        <f>M_Liquidacion_Detalle_2!B37</f>
        <v>Otros gastos en inversiones de bienes patrimoniales</v>
      </c>
      <c r="F43" s="60">
        <f>M_Liquidacion_Detalle_2!C37</f>
        <v>0</v>
      </c>
      <c r="G43" s="60">
        <f>IFERROR(M_Liquidacion_Detalle_2!G37/M_Liquidacion_Detalle_2!D37,"-")</f>
        <v>71812.386857142861</v>
      </c>
      <c r="H43" s="61">
        <f>IFERROR((F43/G43)-1,"-")</f>
        <v>-1</v>
      </c>
      <c r="I43" s="60">
        <f>IFERROR(M_Liquidacion_Detalle_2!K37/M_Liquidacion_Detalle_2!H37,"-")</f>
        <v>60510.426387755098</v>
      </c>
      <c r="J43" s="62">
        <f>IFERROR((F43/I43)-1,"-")</f>
        <v>-1</v>
      </c>
      <c r="K43"/>
    </row>
    <row r="44" spans="2:11" ht="15" customHeight="1">
      <c r="B44" s="54" t="s">
        <v>5</v>
      </c>
      <c r="C44" s="54">
        <v>69</v>
      </c>
      <c r="D44" s="55" t="str">
        <f>M_Liquidacion_Detalle_2!B38</f>
        <v>Inversiones en bienes comunales</v>
      </c>
      <c r="E44" s="55"/>
      <c r="F44" s="56">
        <f>M_Liquidacion_Detalle_2!C38</f>
        <v>0</v>
      </c>
      <c r="G44" s="56">
        <f>IFERROR(M_Liquidacion_Detalle_2!G38/M_Liquidacion_Detalle_2!D38,"-")</f>
        <v>393027.67200000002</v>
      </c>
      <c r="H44" s="57">
        <f>IFERROR((F44/G44)-1,"-")</f>
        <v>-1</v>
      </c>
      <c r="I44" s="56">
        <f>IFERROR(M_Liquidacion_Detalle_2!K38/M_Liquidacion_Detalle_2!H38,"-")</f>
        <v>45543.629668508285</v>
      </c>
      <c r="J44" s="58">
        <f>IFERROR((F44/I44)-1,"-")</f>
        <v>-1</v>
      </c>
      <c r="K44"/>
    </row>
    <row r="45" spans="2:11" ht="15" customHeight="1">
      <c r="B45" s="59"/>
      <c r="C45" s="59" t="s">
        <v>6</v>
      </c>
      <c r="D45" s="59" t="str">
        <f>M_Liquidacion_Detalle_2!A39</f>
        <v>690</v>
      </c>
      <c r="E45" s="47" t="str">
        <f>M_Liquidacion_Detalle_2!B39</f>
        <v>Terrenos y bienes naturales</v>
      </c>
      <c r="F45" s="60">
        <f>M_Liquidacion_Detalle_2!C39</f>
        <v>0</v>
      </c>
      <c r="G45" s="60" t="str">
        <f>IFERROR(M_Liquidacion_Detalle_2!G39/M_Liquidacion_Detalle_2!D39,"-")</f>
        <v>-</v>
      </c>
      <c r="H45" s="61" t="str">
        <f>IFERROR((F45/G45)-1,"-")</f>
        <v>-</v>
      </c>
      <c r="I45" s="60">
        <f>IFERROR(M_Liquidacion_Detalle_2!K39/M_Liquidacion_Detalle_2!H39,"-")</f>
        <v>16510.827244094489</v>
      </c>
      <c r="J45" s="62">
        <f>IFERROR((F45/I45)-1,"-")</f>
        <v>-1</v>
      </c>
      <c r="K45"/>
    </row>
    <row r="46" spans="2:11" ht="15" customHeight="1">
      <c r="B46" s="59"/>
      <c r="C46" s="59" t="s">
        <v>6</v>
      </c>
      <c r="D46" s="59" t="str">
        <f>M_Liquidacion_Detalle_2!A40</f>
        <v>692</v>
      </c>
      <c r="E46" s="47" t="str">
        <f>M_Liquidacion_Detalle_2!B40</f>
        <v>Inversión en infraestructuras</v>
      </c>
      <c r="F46" s="60">
        <f>M_Liquidacion_Detalle_2!C40</f>
        <v>0</v>
      </c>
      <c r="G46" s="60">
        <f>IFERROR(M_Liquidacion_Detalle_2!G40/M_Liquidacion_Detalle_2!D40,"-")</f>
        <v>393027.67200000002</v>
      </c>
      <c r="H46" s="61">
        <f>IFERROR((F46/G46)-1,"-")</f>
        <v>-1</v>
      </c>
      <c r="I46" s="60">
        <f>IFERROR(M_Liquidacion_Detalle_2!K40/M_Liquidacion_Detalle_2!H40,"-")</f>
        <v>57102.852698412702</v>
      </c>
      <c r="J46" s="62">
        <f>IFERROR((F46/I46)-1,"-")</f>
        <v>-1</v>
      </c>
      <c r="K46"/>
    </row>
    <row r="47" spans="2:11" s="65" customFormat="1" ht="15" customHeight="1">
      <c r="B47" s="66" t="str">
        <f>CONCATENATE("Datos de liquidación de ",Ctxt.MLD.Anio1)</f>
        <v>Datos de liquidación de 2019</v>
      </c>
      <c r="C47" s="66"/>
      <c r="D47" s="66"/>
      <c r="E47" s="66"/>
      <c r="F47" s="66"/>
      <c r="G47" s="66"/>
      <c r="H47" s="66"/>
      <c r="I47" s="66"/>
      <c r="J47" s="66"/>
      <c r="K47"/>
    </row>
    <row r="48" spans="2:11" s="65" customFormat="1" ht="15" customHeight="1">
      <c r="B48" s="67" t="s">
        <v>8</v>
      </c>
      <c r="C48" s="67"/>
      <c r="D48" s="67"/>
      <c r="E48" s="67"/>
      <c r="F48" s="67"/>
      <c r="G48" s="67"/>
      <c r="H48" s="67"/>
      <c r="I48" s="67"/>
      <c r="J48" s="67"/>
      <c r="K48"/>
    </row>
    <row r="49" s="65" customFormat="1" ht="15" customHeight="1"/>
    <row r="50" s="65" customFormat="1" ht="15" customHeight="1"/>
    <row r="51" s="65" customFormat="1" ht="15" customHeight="1"/>
  </sheetData>
  <mergeCells count="16">
    <mergeCell ref="B48:J48"/>
    <mergeCell ref="D25:E25"/>
    <mergeCell ref="D34:E34"/>
    <mergeCell ref="D38:E38"/>
    <mergeCell ref="D40:E40"/>
    <mergeCell ref="D44:E44"/>
    <mergeCell ref="B47:J47"/>
    <mergeCell ref="D16:E16"/>
    <mergeCell ref="G7:H7"/>
    <mergeCell ref="I7:J7"/>
    <mergeCell ref="B9:E9"/>
    <mergeCell ref="D10:E10"/>
    <mergeCell ref="D13:E13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K48" numberStoredAsText="1"/>
    <ignoredError sqref="A1:K4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9</v>
      </c>
      <c r="B1" s="2"/>
      <c r="D1" s="3"/>
      <c r="E1" s="4" t="s">
        <v>10</v>
      </c>
      <c r="F1" s="5" t="s">
        <v>11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12</v>
      </c>
      <c r="B3" s="12" t="s">
        <v>101</v>
      </c>
      <c r="D3" s="13" t="s">
        <v>13</v>
      </c>
      <c r="E3" s="14" t="s">
        <v>14</v>
      </c>
      <c r="F3" s="15">
        <v>95814</v>
      </c>
    </row>
    <row r="4" spans="1:6" ht="15.75" thickBot="1">
      <c r="A4" s="16" t="s">
        <v>15</v>
      </c>
      <c r="B4" s="17" t="s">
        <v>100</v>
      </c>
      <c r="D4" s="18"/>
      <c r="E4" s="19" t="s">
        <v>17</v>
      </c>
      <c r="F4" s="20">
        <v>36098</v>
      </c>
    </row>
    <row r="5" spans="1:4" ht="15">
      <c r="A5" s="16" t="s">
        <v>18</v>
      </c>
      <c r="B5" s="17" t="s">
        <v>54</v>
      </c>
      <c r="D5" s="18"/>
    </row>
    <row r="6" spans="1:4" ht="15">
      <c r="A6" s="16" t="s">
        <v>20</v>
      </c>
      <c r="B6" s="17">
        <v>2019</v>
      </c>
      <c r="D6" s="18"/>
    </row>
    <row r="7" spans="1:4" ht="15">
      <c r="A7" s="16" t="s">
        <v>21</v>
      </c>
      <c r="B7" s="17" t="s">
        <v>99</v>
      </c>
      <c r="D7" s="18"/>
    </row>
    <row r="8" spans="1:4" ht="15">
      <c r="A8" s="16" t="s">
        <v>22</v>
      </c>
      <c r="B8" s="17" t="s">
        <v>98</v>
      </c>
      <c r="D8" s="18"/>
    </row>
    <row r="9" spans="1:4" ht="15">
      <c r="A9" s="16" t="s">
        <v>24</v>
      </c>
      <c r="B9" s="17" t="s">
        <v>97</v>
      </c>
      <c r="D9" s="18"/>
    </row>
    <row r="10" spans="1:4" ht="15">
      <c r="A10" s="16" t="s">
        <v>26</v>
      </c>
      <c r="B10" s="17" t="s">
        <v>96</v>
      </c>
      <c r="D10" s="18"/>
    </row>
    <row r="11" spans="1:4" ht="15">
      <c r="A11" s="16" t="s">
        <v>28</v>
      </c>
      <c r="B11" s="17" t="s">
        <v>29</v>
      </c>
      <c r="D11" s="18"/>
    </row>
    <row r="12" spans="1:4" ht="15">
      <c r="A12" s="16" t="s">
        <v>30</v>
      </c>
      <c r="B12" s="21">
        <v>2</v>
      </c>
      <c r="D12" s="18"/>
    </row>
    <row r="13" spans="1:4" ht="15">
      <c r="A13" s="22" t="s">
        <v>31</v>
      </c>
      <c r="B13" s="23">
        <v>44195</v>
      </c>
      <c r="D13" s="18"/>
    </row>
    <row r="14" spans="1:4" ht="15">
      <c r="A14" s="22" t="s">
        <v>32</v>
      </c>
      <c r="B14" s="24">
        <v>2011</v>
      </c>
      <c r="D14" s="18"/>
    </row>
    <row r="15" spans="1:4" ht="15.75" thickBot="1">
      <c r="A15" s="25" t="s">
        <v>33</v>
      </c>
      <c r="B15" s="26" t="s">
        <v>95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11</v>
      </c>
      <c r="D1" s="29" t="s">
        <v>35</v>
      </c>
      <c r="E1" s="30"/>
      <c r="F1" s="30"/>
      <c r="G1" s="31"/>
      <c r="H1" s="32" t="s">
        <v>36</v>
      </c>
      <c r="I1" s="30"/>
      <c r="J1" s="30"/>
      <c r="K1" s="30"/>
    </row>
    <row r="2" spans="1:11" ht="15.75" thickBot="1">
      <c r="A2" s="33" t="s">
        <v>37</v>
      </c>
      <c r="B2" s="33" t="s">
        <v>38</v>
      </c>
      <c r="C2" s="28" t="s">
        <v>2</v>
      </c>
      <c r="D2" s="29" t="s">
        <v>39</v>
      </c>
      <c r="E2" s="34" t="s">
        <v>14</v>
      </c>
      <c r="F2" s="34" t="s">
        <v>17</v>
      </c>
      <c r="G2" s="35" t="s">
        <v>2</v>
      </c>
      <c r="H2" s="32" t="s">
        <v>39</v>
      </c>
      <c r="I2" s="36" t="s">
        <v>14</v>
      </c>
      <c r="J2" s="36" t="s">
        <v>17</v>
      </c>
      <c r="K2" s="37" t="s">
        <v>2</v>
      </c>
    </row>
    <row r="3" spans="1:20" ht="15">
      <c r="A3" s="38" t="s">
        <v>29</v>
      </c>
      <c r="B3" s="38" t="s">
        <v>96</v>
      </c>
      <c r="C3" s="39">
        <v>16311755.449999999</v>
      </c>
      <c r="D3" s="40">
        <v>127</v>
      </c>
      <c r="E3" s="41">
        <v>13334704</v>
      </c>
      <c r="F3" s="41">
        <v>6851475</v>
      </c>
      <c r="G3" s="42">
        <v>1131366383.28</v>
      </c>
      <c r="H3" s="43">
        <v>6900</v>
      </c>
      <c r="I3" s="44">
        <v>44968846</v>
      </c>
      <c r="J3" s="44">
        <v>25116449</v>
      </c>
      <c r="K3" s="45">
        <v>6046034597.1800003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56</v>
      </c>
      <c r="B4" s="38" t="s">
        <v>94</v>
      </c>
      <c r="C4" s="39">
        <v>2141967.77</v>
      </c>
      <c r="D4" s="40">
        <v>123</v>
      </c>
      <c r="E4" s="41">
        <v>13008507</v>
      </c>
      <c r="F4" s="41">
        <v>6707054</v>
      </c>
      <c r="G4" s="42">
        <v>314314332.91000003</v>
      </c>
      <c r="H4" s="43">
        <v>4812</v>
      </c>
      <c r="I4" s="44">
        <v>42512930</v>
      </c>
      <c r="J4" s="44">
        <v>23501599</v>
      </c>
      <c r="K4" s="45">
        <v>1526549469.3099999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93</v>
      </c>
      <c r="B5" s="38" t="s">
        <v>92</v>
      </c>
      <c r="C5" s="39">
        <v>98341.300000000003</v>
      </c>
      <c r="D5" s="40">
        <v>101</v>
      </c>
      <c r="E5" s="41">
        <v>10858653</v>
      </c>
      <c r="F5" s="41">
        <v>5591229</v>
      </c>
      <c r="G5" s="42">
        <v>107667506.36</v>
      </c>
      <c r="H5" s="43">
        <v>1739</v>
      </c>
      <c r="I5" s="44">
        <v>31998758</v>
      </c>
      <c r="J5" s="44">
        <v>17329067</v>
      </c>
      <c r="K5" s="45">
        <v>285029710.05000001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91</v>
      </c>
      <c r="B6" s="38" t="s">
        <v>90</v>
      </c>
      <c r="C6" s="39">
        <v>2043626.47</v>
      </c>
      <c r="D6" s="40">
        <v>118</v>
      </c>
      <c r="E6" s="41">
        <v>12276967</v>
      </c>
      <c r="F6" s="41">
        <v>6379530</v>
      </c>
      <c r="G6" s="42">
        <v>206646826.55000001</v>
      </c>
      <c r="H6" s="43">
        <v>4346</v>
      </c>
      <c r="I6" s="44">
        <v>40481313</v>
      </c>
      <c r="J6" s="44">
        <v>22330820</v>
      </c>
      <c r="K6" s="45">
        <v>1241519759.26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89</v>
      </c>
      <c r="B7" s="38" t="s">
        <v>88</v>
      </c>
      <c r="C7" s="39">
        <v>7918895.0999999996</v>
      </c>
      <c r="D7" s="40">
        <v>125</v>
      </c>
      <c r="E7" s="41">
        <v>13155877</v>
      </c>
      <c r="F7" s="41">
        <v>6765450</v>
      </c>
      <c r="G7" s="42">
        <v>330252556.23000002</v>
      </c>
      <c r="H7" s="43">
        <v>5689</v>
      </c>
      <c r="I7" s="44">
        <v>42473485</v>
      </c>
      <c r="J7" s="44">
        <v>23645439</v>
      </c>
      <c r="K7" s="45">
        <v>1834021210.8199999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87</v>
      </c>
      <c r="B8" s="38" t="s">
        <v>92</v>
      </c>
      <c r="C8" s="39"/>
      <c r="D8" s="40">
        <v>46</v>
      </c>
      <c r="E8" s="41">
        <v>4757814</v>
      </c>
      <c r="F8" s="41">
        <v>2501385</v>
      </c>
      <c r="G8" s="42">
        <v>24284057.129999999</v>
      </c>
      <c r="H8" s="43">
        <v>922</v>
      </c>
      <c r="I8" s="44">
        <v>15977622</v>
      </c>
      <c r="J8" s="44">
        <v>8594176</v>
      </c>
      <c r="K8" s="45">
        <v>104752279.90000001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86</v>
      </c>
      <c r="B9" s="38" t="s">
        <v>85</v>
      </c>
      <c r="C9" s="39">
        <v>7918895.0999999996</v>
      </c>
      <c r="D9" s="40">
        <v>122</v>
      </c>
      <c r="E9" s="41">
        <v>12682832</v>
      </c>
      <c r="F9" s="41">
        <v>6513043</v>
      </c>
      <c r="G9" s="42">
        <v>305968499.10000002</v>
      </c>
      <c r="H9" s="43">
        <v>5475</v>
      </c>
      <c r="I9" s="44">
        <v>41694743</v>
      </c>
      <c r="J9" s="44">
        <v>23183381</v>
      </c>
      <c r="K9" s="45">
        <v>1729268930.9200001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84</v>
      </c>
      <c r="B10" s="38" t="s">
        <v>83</v>
      </c>
      <c r="C10" s="39">
        <v>2001254.4299999999</v>
      </c>
      <c r="D10" s="40">
        <v>127</v>
      </c>
      <c r="E10" s="41">
        <v>13334704</v>
      </c>
      <c r="F10" s="41">
        <v>6851475</v>
      </c>
      <c r="G10" s="42">
        <v>300164840.41000003</v>
      </c>
      <c r="H10" s="43">
        <v>5518</v>
      </c>
      <c r="I10" s="44">
        <v>44386331</v>
      </c>
      <c r="J10" s="44">
        <v>24606413</v>
      </c>
      <c r="K10" s="45">
        <v>1491377032.8499999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81</v>
      </c>
      <c r="B11" s="38" t="s">
        <v>82</v>
      </c>
      <c r="C11" s="39"/>
      <c r="D11" s="40">
        <v>27</v>
      </c>
      <c r="E11" s="41">
        <v>2499987</v>
      </c>
      <c r="F11" s="41">
        <v>1223848</v>
      </c>
      <c r="G11" s="42">
        <v>4658028.5199999996</v>
      </c>
      <c r="H11" s="43">
        <v>880</v>
      </c>
      <c r="I11" s="44">
        <v>11455971</v>
      </c>
      <c r="J11" s="44">
        <v>6223271</v>
      </c>
      <c r="K11" s="45">
        <v>47966634.259999998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80</v>
      </c>
      <c r="B12" s="38" t="s">
        <v>79</v>
      </c>
      <c r="C12" s="39">
        <v>75151.5</v>
      </c>
      <c r="D12" s="40">
        <v>124</v>
      </c>
      <c r="E12" s="41">
        <v>13171755</v>
      </c>
      <c r="F12" s="41">
        <v>6777022</v>
      </c>
      <c r="G12" s="42">
        <v>151629298.40000001</v>
      </c>
      <c r="H12" s="43">
        <v>3560</v>
      </c>
      <c r="I12" s="44">
        <v>40807817</v>
      </c>
      <c r="J12" s="44">
        <v>22291713</v>
      </c>
      <c r="K12" s="45">
        <v>801527268.47000003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78</v>
      </c>
      <c r="B13" s="38" t="s">
        <v>66</v>
      </c>
      <c r="C13" s="39">
        <v>1299535.95</v>
      </c>
      <c r="D13" s="40">
        <v>121</v>
      </c>
      <c r="E13" s="41">
        <v>12848685</v>
      </c>
      <c r="F13" s="41">
        <v>6584792</v>
      </c>
      <c r="G13" s="42">
        <v>34988008.619999997</v>
      </c>
      <c r="H13" s="43">
        <v>3505</v>
      </c>
      <c r="I13" s="44">
        <v>41526977</v>
      </c>
      <c r="J13" s="44">
        <v>22677024</v>
      </c>
      <c r="K13" s="45">
        <v>184623572.66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77</v>
      </c>
      <c r="B14" s="38" t="s">
        <v>64</v>
      </c>
      <c r="C14" s="39">
        <v>2433.3099999999999</v>
      </c>
      <c r="D14" s="40">
        <v>111</v>
      </c>
      <c r="E14" s="41">
        <v>11944046</v>
      </c>
      <c r="F14" s="41">
        <v>6175923</v>
      </c>
      <c r="G14" s="42">
        <v>27700278.690000001</v>
      </c>
      <c r="H14" s="43">
        <v>1515</v>
      </c>
      <c r="I14" s="44">
        <v>33708744</v>
      </c>
      <c r="J14" s="44">
        <v>18190972</v>
      </c>
      <c r="K14" s="45">
        <v>90551128.849999994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76</v>
      </c>
      <c r="B15" s="38" t="s">
        <v>62</v>
      </c>
      <c r="C15" s="39">
        <v>289586.62</v>
      </c>
      <c r="D15" s="40">
        <v>121</v>
      </c>
      <c r="E15" s="41">
        <v>12925120</v>
      </c>
      <c r="F15" s="41">
        <v>6660970</v>
      </c>
      <c r="G15" s="42">
        <v>15790098.67</v>
      </c>
      <c r="H15" s="43">
        <v>3294</v>
      </c>
      <c r="I15" s="44">
        <v>40809639</v>
      </c>
      <c r="J15" s="44">
        <v>22200429</v>
      </c>
      <c r="K15" s="45">
        <v>88194667.260000005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75</v>
      </c>
      <c r="B16" s="38" t="s">
        <v>60</v>
      </c>
      <c r="C16" s="39">
        <v>240100.5</v>
      </c>
      <c r="D16" s="40">
        <v>124</v>
      </c>
      <c r="E16" s="41">
        <v>13064988</v>
      </c>
      <c r="F16" s="41">
        <v>6699990</v>
      </c>
      <c r="G16" s="42">
        <v>18356943.550000001</v>
      </c>
      <c r="H16" s="43">
        <v>2680</v>
      </c>
      <c r="I16" s="44">
        <v>39974346</v>
      </c>
      <c r="J16" s="44">
        <v>21648480</v>
      </c>
      <c r="K16" s="45">
        <v>56988864.399999999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74</v>
      </c>
      <c r="B17" s="38" t="s">
        <v>58</v>
      </c>
      <c r="C17" s="39">
        <v>94446.550000000003</v>
      </c>
      <c r="D17" s="40">
        <v>56</v>
      </c>
      <c r="E17" s="41">
        <v>6379505</v>
      </c>
      <c r="F17" s="41">
        <v>3316484</v>
      </c>
      <c r="G17" s="42">
        <v>28763283.98</v>
      </c>
      <c r="H17" s="43">
        <v>735</v>
      </c>
      <c r="I17" s="44">
        <v>18278302</v>
      </c>
      <c r="J17" s="44">
        <v>9718105</v>
      </c>
      <c r="K17" s="45">
        <v>82598303.859999999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73</v>
      </c>
      <c r="B18" s="38" t="s">
        <v>72</v>
      </c>
      <c r="C18" s="39">
        <v>0</v>
      </c>
      <c r="D18" s="40">
        <v>104</v>
      </c>
      <c r="E18" s="41">
        <v>11117674</v>
      </c>
      <c r="F18" s="41">
        <v>5659753</v>
      </c>
      <c r="G18" s="42">
        <v>18278899.98</v>
      </c>
      <c r="H18" s="43">
        <v>1999</v>
      </c>
      <c r="I18" s="44">
        <v>34349503</v>
      </c>
      <c r="J18" s="44">
        <v>18449384</v>
      </c>
      <c r="K18" s="45">
        <v>138926593.09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71</v>
      </c>
      <c r="B19" s="38" t="s">
        <v>70</v>
      </c>
      <c r="C19" s="39">
        <v>4102127.6200000001</v>
      </c>
      <c r="D19" s="40">
        <v>120</v>
      </c>
      <c r="E19" s="41">
        <v>12685535</v>
      </c>
      <c r="F19" s="41">
        <v>6515027</v>
      </c>
      <c r="G19" s="42">
        <v>146667278.78999999</v>
      </c>
      <c r="H19" s="43">
        <v>3976</v>
      </c>
      <c r="I19" s="44">
        <v>40485293</v>
      </c>
      <c r="J19" s="44">
        <v>22284683</v>
      </c>
      <c r="K19" s="45">
        <v>908365397.25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69</v>
      </c>
      <c r="B20" s="38" t="s">
        <v>82</v>
      </c>
      <c r="C20" s="39"/>
      <c r="D20" s="40">
        <v>22</v>
      </c>
      <c r="E20" s="41">
        <v>2068442</v>
      </c>
      <c r="F20" s="41">
        <v>1027993</v>
      </c>
      <c r="G20" s="42">
        <v>2461986.2599999998</v>
      </c>
      <c r="H20" s="43">
        <v>632</v>
      </c>
      <c r="I20" s="44">
        <v>5349786</v>
      </c>
      <c r="J20" s="44">
        <v>3007799</v>
      </c>
      <c r="K20" s="45">
        <v>36626909.659999996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68</v>
      </c>
      <c r="B21" s="38" t="s">
        <v>79</v>
      </c>
      <c r="C21" s="39">
        <v>2681537.8199999998</v>
      </c>
      <c r="D21" s="40">
        <v>115</v>
      </c>
      <c r="E21" s="41">
        <v>12146045</v>
      </c>
      <c r="F21" s="41">
        <v>6193256</v>
      </c>
      <c r="G21" s="42">
        <v>115234768.98</v>
      </c>
      <c r="H21" s="43">
        <v>2896</v>
      </c>
      <c r="I21" s="44">
        <v>37825773</v>
      </c>
      <c r="J21" s="44">
        <v>20597285</v>
      </c>
      <c r="K21" s="45">
        <v>659327175.84000003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67</v>
      </c>
      <c r="B22" s="38" t="s">
        <v>66</v>
      </c>
      <c r="C22" s="39">
        <v>1249219.78</v>
      </c>
      <c r="D22" s="40">
        <v>82</v>
      </c>
      <c r="E22" s="41">
        <v>9149971</v>
      </c>
      <c r="F22" s="41">
        <v>4688500</v>
      </c>
      <c r="G22" s="42">
        <v>13497469.039999999</v>
      </c>
      <c r="H22" s="43">
        <v>1753</v>
      </c>
      <c r="I22" s="44">
        <v>29906304</v>
      </c>
      <c r="J22" s="44">
        <v>16181258</v>
      </c>
      <c r="K22" s="45">
        <v>84816965.599999994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65</v>
      </c>
      <c r="B23" s="38" t="s">
        <v>64</v>
      </c>
      <c r="C23" s="39">
        <v>169234.48999999999</v>
      </c>
      <c r="D23" s="40">
        <v>26</v>
      </c>
      <c r="E23" s="41">
        <v>3260982</v>
      </c>
      <c r="F23" s="41">
        <v>1592470</v>
      </c>
      <c r="G23" s="42">
        <v>1713972.51</v>
      </c>
      <c r="H23" s="43">
        <v>263</v>
      </c>
      <c r="I23" s="44">
        <v>12322188</v>
      </c>
      <c r="J23" s="44">
        <v>6325035</v>
      </c>
      <c r="K23" s="45">
        <v>6074687.7300000004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63</v>
      </c>
      <c r="B24" s="38" t="s">
        <v>62</v>
      </c>
      <c r="C24" s="39">
        <v>0</v>
      </c>
      <c r="D24" s="40">
        <v>54</v>
      </c>
      <c r="E24" s="41">
        <v>6185185</v>
      </c>
      <c r="F24" s="41">
        <v>3129412</v>
      </c>
      <c r="G24" s="42">
        <v>1677667.6799999999</v>
      </c>
      <c r="H24" s="43">
        <v>856</v>
      </c>
      <c r="I24" s="44">
        <v>20245914</v>
      </c>
      <c r="J24" s="44">
        <v>10822377</v>
      </c>
      <c r="K24" s="45">
        <v>13760978.82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61</v>
      </c>
      <c r="B25" s="38" t="s">
        <v>60</v>
      </c>
      <c r="C25" s="39">
        <v>2135.5300000000002</v>
      </c>
      <c r="D25" s="40">
        <v>32</v>
      </c>
      <c r="E25" s="41">
        <v>3815579</v>
      </c>
      <c r="F25" s="41">
        <v>1846769</v>
      </c>
      <c r="G25" s="42">
        <v>385651.17999999999</v>
      </c>
      <c r="H25" s="43">
        <v>619</v>
      </c>
      <c r="I25" s="44">
        <v>16286894</v>
      </c>
      <c r="J25" s="44">
        <v>8554010</v>
      </c>
      <c r="K25" s="45">
        <v>7692398.9400000004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59</v>
      </c>
      <c r="B26" s="38" t="s">
        <v>58</v>
      </c>
      <c r="C26" s="39"/>
      <c r="D26" s="40">
        <v>12</v>
      </c>
      <c r="E26" s="41">
        <v>1445144</v>
      </c>
      <c r="F26" s="41">
        <v>770918</v>
      </c>
      <c r="G26" s="42">
        <v>835632.94999999995</v>
      </c>
      <c r="H26" s="43">
        <v>177</v>
      </c>
      <c r="I26" s="44">
        <v>7336350</v>
      </c>
      <c r="J26" s="44">
        <v>3798272</v>
      </c>
      <c r="K26" s="45">
        <v>15318188.32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57</v>
      </c>
      <c r="B27" s="38" t="s">
        <v>55</v>
      </c>
      <c r="C27" s="39"/>
      <c r="D27" s="40">
        <v>47</v>
      </c>
      <c r="E27" s="41">
        <v>5210654</v>
      </c>
      <c r="F27" s="41">
        <v>2725847</v>
      </c>
      <c r="G27" s="42">
        <v>10860130.189999999</v>
      </c>
      <c r="H27" s="43">
        <v>1155</v>
      </c>
      <c r="I27" s="44">
        <v>21219778</v>
      </c>
      <c r="J27" s="44">
        <v>11447094</v>
      </c>
      <c r="K27" s="45">
        <v>84748092.340000004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53</v>
      </c>
      <c r="B28" s="38" t="s">
        <v>52</v>
      </c>
      <c r="C28" s="39">
        <v>147510.53</v>
      </c>
      <c r="D28" s="40">
        <v>102</v>
      </c>
      <c r="E28" s="41">
        <v>10971521</v>
      </c>
      <c r="F28" s="41">
        <v>5563914</v>
      </c>
      <c r="G28" s="42">
        <v>17319005.989999998</v>
      </c>
      <c r="H28" s="43">
        <v>1369</v>
      </c>
      <c r="I28" s="44">
        <v>32789999</v>
      </c>
      <c r="J28" s="44">
        <v>17431440</v>
      </c>
      <c r="K28" s="45">
        <v>77414152.700000003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51</v>
      </c>
      <c r="B29" s="38" t="s">
        <v>52</v>
      </c>
      <c r="C29" s="39"/>
      <c r="D29" s="40">
        <v>57</v>
      </c>
      <c r="E29" s="41">
        <v>6449251</v>
      </c>
      <c r="F29" s="41">
        <v>3335476</v>
      </c>
      <c r="G29" s="42">
        <v>9506016.9100000001</v>
      </c>
      <c r="H29" s="43">
        <v>846</v>
      </c>
      <c r="I29" s="44">
        <v>21901900</v>
      </c>
      <c r="J29" s="44">
        <v>11614432</v>
      </c>
      <c r="K29" s="45">
        <v>34887308.590000004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50</v>
      </c>
      <c r="B30" s="38" t="s">
        <v>49</v>
      </c>
      <c r="C30" s="39">
        <v>147510.53</v>
      </c>
      <c r="D30" s="40">
        <v>89</v>
      </c>
      <c r="E30" s="41">
        <v>9884363</v>
      </c>
      <c r="F30" s="41">
        <v>4984650</v>
      </c>
      <c r="G30" s="42">
        <v>6691939.8200000003</v>
      </c>
      <c r="H30" s="43">
        <v>737</v>
      </c>
      <c r="I30" s="44">
        <v>28265578</v>
      </c>
      <c r="J30" s="44">
        <v>14869970</v>
      </c>
      <c r="K30" s="45">
        <v>38135242.280000001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43</v>
      </c>
      <c r="B31" s="38" t="s">
        <v>48</v>
      </c>
      <c r="C31" s="39"/>
      <c r="D31" s="40">
        <v>8</v>
      </c>
      <c r="E31" s="41">
        <v>798276</v>
      </c>
      <c r="F31" s="41">
        <v>343482</v>
      </c>
      <c r="G31" s="42">
        <v>1121049.26</v>
      </c>
      <c r="H31" s="43">
        <v>128</v>
      </c>
      <c r="I31" s="44">
        <v>2004652</v>
      </c>
      <c r="J31" s="44">
        <v>1008446</v>
      </c>
      <c r="K31" s="45">
        <v>4391601.8300000001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47</v>
      </c>
      <c r="B32" s="38" t="s">
        <v>46</v>
      </c>
      <c r="C32" s="39"/>
      <c r="D32" s="40">
        <v>13</v>
      </c>
      <c r="E32" s="41">
        <v>1423884</v>
      </c>
      <c r="F32" s="41">
        <v>788668</v>
      </c>
      <c r="G32" s="42">
        <v>1836626.52</v>
      </c>
      <c r="H32" s="43">
        <v>124</v>
      </c>
      <c r="I32" s="44">
        <v>7035489</v>
      </c>
      <c r="J32" s="44">
        <v>3818607</v>
      </c>
      <c r="K32" s="45">
        <v>21866717.5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45</v>
      </c>
      <c r="B33" s="38" t="s">
        <v>44</v>
      </c>
      <c r="C33" s="39"/>
      <c r="D33" s="40">
        <v>13</v>
      </c>
      <c r="E33" s="41">
        <v>1423884</v>
      </c>
      <c r="F33" s="41">
        <v>788668</v>
      </c>
      <c r="G33" s="42">
        <v>1836626.52</v>
      </c>
      <c r="H33" s="43">
        <v>124</v>
      </c>
      <c r="I33" s="44">
        <v>7035489</v>
      </c>
      <c r="J33" s="44">
        <v>3818607</v>
      </c>
      <c r="K33" s="45">
        <v>21866717.5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42</v>
      </c>
      <c r="B34" s="38" t="s">
        <v>41</v>
      </c>
      <c r="C34" s="39">
        <v>0</v>
      </c>
      <c r="D34" s="40">
        <v>63</v>
      </c>
      <c r="E34" s="41">
        <v>7229265</v>
      </c>
      <c r="F34" s="41">
        <v>3705794</v>
      </c>
      <c r="G34" s="42">
        <v>18846604.07</v>
      </c>
      <c r="H34" s="43">
        <v>1267</v>
      </c>
      <c r="I34" s="44">
        <v>22518814</v>
      </c>
      <c r="J34" s="44">
        <v>12020849</v>
      </c>
      <c r="K34" s="45">
        <v>169953822.81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40</v>
      </c>
      <c r="B35" s="38" t="s">
        <v>82</v>
      </c>
      <c r="C35" s="39"/>
      <c r="D35" s="40">
        <v>22</v>
      </c>
      <c r="E35" s="41">
        <v>2624811</v>
      </c>
      <c r="F35" s="41">
        <v>1279045</v>
      </c>
      <c r="G35" s="42">
        <v>9445823.4100000001</v>
      </c>
      <c r="H35" s="43">
        <v>372</v>
      </c>
      <c r="I35" s="44">
        <v>12583261</v>
      </c>
      <c r="J35" s="44">
        <v>6476509</v>
      </c>
      <c r="K35" s="45">
        <v>81257057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27</v>
      </c>
      <c r="B36" s="38" t="s">
        <v>79</v>
      </c>
      <c r="C36" s="39"/>
      <c r="D36" s="40">
        <v>37</v>
      </c>
      <c r="E36" s="41">
        <v>4203321</v>
      </c>
      <c r="F36" s="41">
        <v>2104337</v>
      </c>
      <c r="G36" s="42">
        <v>6887347.1200000001</v>
      </c>
      <c r="H36" s="43">
        <v>698</v>
      </c>
      <c r="I36" s="44">
        <v>11587179</v>
      </c>
      <c r="J36" s="44">
        <v>6150531</v>
      </c>
      <c r="K36" s="45">
        <v>59046656.880000003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25</v>
      </c>
      <c r="B37" s="38" t="s">
        <v>34</v>
      </c>
      <c r="C37" s="39">
        <v>0</v>
      </c>
      <c r="D37" s="40">
        <v>35</v>
      </c>
      <c r="E37" s="41">
        <v>4292702</v>
      </c>
      <c r="F37" s="41">
        <v>2202853</v>
      </c>
      <c r="G37" s="42">
        <v>2513433.54</v>
      </c>
      <c r="H37" s="43">
        <v>490</v>
      </c>
      <c r="I37" s="44">
        <v>14687037</v>
      </c>
      <c r="J37" s="44">
        <v>7687033</v>
      </c>
      <c r="K37" s="45">
        <v>29650108.93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16</v>
      </c>
      <c r="B38" s="38" t="s">
        <v>19</v>
      </c>
      <c r="C38" s="39"/>
      <c r="D38" s="40">
        <v>5</v>
      </c>
      <c r="E38" s="41">
        <v>535623</v>
      </c>
      <c r="F38" s="41">
        <v>278776</v>
      </c>
      <c r="G38" s="42">
        <v>1965138.3600000001</v>
      </c>
      <c r="H38" s="43">
        <v>362</v>
      </c>
      <c r="I38" s="44">
        <v>1389413</v>
      </c>
      <c r="J38" s="44">
        <v>810350</v>
      </c>
      <c r="K38" s="45">
        <v>16486793.939999999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23</v>
      </c>
      <c r="B39" s="38" t="s">
        <v>82</v>
      </c>
      <c r="C39" s="39"/>
      <c r="D39" s="40"/>
      <c r="E39" s="41"/>
      <c r="F39" s="41"/>
      <c r="G39" s="42"/>
      <c r="H39" s="43">
        <v>127</v>
      </c>
      <c r="I39" s="44">
        <v>359570</v>
      </c>
      <c r="J39" s="44">
        <v>230182</v>
      </c>
      <c r="K39" s="45">
        <v>2096875.0600000001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106</v>
      </c>
      <c r="B40" s="38" t="s">
        <v>107</v>
      </c>
      <c r="C40" s="39"/>
      <c r="D40" s="40">
        <v>5</v>
      </c>
      <c r="E40" s="41">
        <v>535623</v>
      </c>
      <c r="F40" s="41">
        <v>278776</v>
      </c>
      <c r="G40" s="42">
        <v>1965138.3600000001</v>
      </c>
      <c r="H40" s="43">
        <v>252</v>
      </c>
      <c r="I40" s="44">
        <v>1075884</v>
      </c>
      <c r="J40" s="44">
        <v>606623</v>
      </c>
      <c r="K40" s="45">
        <v>14389918.880000001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/>
      <c r="B41" s="38"/>
      <c r="C41" s="39"/>
      <c r="D41" s="40"/>
      <c r="E41" s="41"/>
      <c r="F41" s="41"/>
      <c r="G41" s="42"/>
      <c r="H41" s="43"/>
      <c r="I41" s="44"/>
      <c r="J41" s="44"/>
      <c r="K41" s="45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/>
      <c r="B42" s="38"/>
      <c r="C42" s="39"/>
      <c r="D42" s="40"/>
      <c r="E42" s="41"/>
      <c r="F42" s="41"/>
      <c r="G42" s="42"/>
      <c r="H42" s="43"/>
      <c r="I42" s="44"/>
      <c r="J42" s="44"/>
      <c r="K42" s="45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/>
      <c r="B43" s="38"/>
      <c r="C43" s="39"/>
      <c r="D43" s="40"/>
      <c r="E43" s="41"/>
      <c r="F43" s="41"/>
      <c r="G43" s="42"/>
      <c r="H43" s="43"/>
      <c r="I43" s="44"/>
      <c r="J43" s="44"/>
      <c r="K43" s="45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/>
      <c r="B44" s="38"/>
      <c r="C44" s="39"/>
      <c r="D44" s="40"/>
      <c r="E44" s="41"/>
      <c r="F44" s="41"/>
      <c r="G44" s="42"/>
      <c r="H44" s="43"/>
      <c r="I44" s="44"/>
      <c r="J44" s="44"/>
      <c r="K44" s="4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/>
      <c r="B45" s="38"/>
      <c r="C45" s="39"/>
      <c r="D45" s="40"/>
      <c r="E45" s="41"/>
      <c r="F45" s="41"/>
      <c r="G45" s="42"/>
      <c r="H45" s="43"/>
      <c r="I45" s="44"/>
      <c r="J45" s="44"/>
      <c r="K45" s="45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/>
      <c r="B46" s="38"/>
      <c r="C46" s="39"/>
      <c r="D46" s="40"/>
      <c r="E46" s="41"/>
      <c r="F46" s="41"/>
      <c r="G46" s="42"/>
      <c r="H46" s="43"/>
      <c r="I46" s="44"/>
      <c r="J46" s="44"/>
      <c r="K46" s="45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/>
      <c r="B47" s="38"/>
      <c r="C47" s="39"/>
      <c r="D47" s="40"/>
      <c r="E47" s="41"/>
      <c r="F47" s="41"/>
      <c r="G47" s="42"/>
      <c r="H47" s="43"/>
      <c r="I47" s="44"/>
      <c r="J47" s="44"/>
      <c r="K47" s="45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/>
      <c r="B48" s="38"/>
      <c r="C48" s="39"/>
      <c r="D48" s="40"/>
      <c r="E48" s="41"/>
      <c r="F48" s="41"/>
      <c r="G48" s="42"/>
      <c r="H48" s="43"/>
      <c r="I48" s="44"/>
      <c r="J48" s="44"/>
      <c r="K48" s="45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/>
      <c r="B49" s="38"/>
      <c r="C49" s="39"/>
      <c r="D49" s="40"/>
      <c r="E49" s="41"/>
      <c r="F49" s="41"/>
      <c r="G49" s="42"/>
      <c r="H49" s="43"/>
      <c r="I49" s="44"/>
      <c r="J49" s="44"/>
      <c r="K49" s="45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/>
      <c r="B50" s="38"/>
      <c r="C50" s="39"/>
      <c r="D50" s="40"/>
      <c r="E50" s="41"/>
      <c r="F50" s="41"/>
      <c r="G50" s="42"/>
      <c r="H50" s="43"/>
      <c r="I50" s="44"/>
      <c r="J50" s="44"/>
      <c r="K50" s="45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