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4" lowestEdited="4" rupBuild="9302"/>
  <workbookPr/>
  <bookViews>
    <workbookView xWindow="240" yWindow="120" windowWidth="14940" windowHeight="9225" activeTab="0"/>
  </bookViews>
  <sheets>
    <sheet name="Informe" sheetId="2" r:id="rId2"/>
    <sheet name="M_Liquidacion" sheetId="3" state="hidden" r:id="rId3"/>
  </sheets>
  <definedNames>
    <definedName name="Ctxt.ML.Anio1">M_Liquidacion!$B$6</definedName>
    <definedName name="Ctxt.ML.Anio2">M_Liquidacion!$B$7</definedName>
    <definedName name="Ctxt.ML.Anio3">M_Liquidacion!$B$8</definedName>
    <definedName name="Ctxt.ML.CensoInmuebles">M_Liquidacion!$B$12</definedName>
    <definedName name="Ctxt.ML.CodMunicipio">M_Liquidacion!$B$3</definedName>
    <definedName name="Ctxt.ML.InformadoLiquidacion">M_Liquidacion!$B$11</definedName>
    <definedName name="Ctxt.ML.NomCom">M_Liquidacion!$B$10</definedName>
    <definedName name="Ctxt.ML.NomEnt">M_Liquidacion!$B$5</definedName>
    <definedName name="Ctxt.ML.NomMun">M_Liquidacion!$B$4</definedName>
    <definedName name="Ctxt.ML.NomProv">M_Liquidacion!$B$9</definedName>
    <definedName name="Ctxt.ML.Rango.Anio1">M_Liquidacion!$B$13</definedName>
    <definedName name="Deuda.Est.Anio1">M_Liquidacion!$R$23</definedName>
    <definedName name="Deuda.Est.Anio2">M_Liquidacion!$Q$23</definedName>
    <definedName name="Deuda.Est.Anio3">M_Liquidacion!$P$23</definedName>
    <definedName name="Deuda.Mun.Anio1">M_Liquidacion!$I$23</definedName>
    <definedName name="Deuda.Mun.Anio2">M_Liquidacion!$H$23</definedName>
    <definedName name="Deuda.Mun.Anio3">M_Liquidacion!$G$23</definedName>
    <definedName name="Deuda.Prov.Anio1">M_Liquidacion!$L$23</definedName>
    <definedName name="Deuda.Prov.Anio2">M_Liquidacion!$K$23</definedName>
    <definedName name="Deuda.Prov.Anio3">M_Liquidacion!$J$23</definedName>
    <definedName name="Deuda.Rango.Anio1">M_Liquidacion!$O$23</definedName>
    <definedName name="Deuda.Rango.Anio2">M_Liquidacion!$N$23</definedName>
    <definedName name="Deuda.Rango.Anio3">M_Liquidacion!$M$23</definedName>
    <definedName name="Gen.ML.Inmu.Est.Anio1">M_Liquidacion!$R$4</definedName>
    <definedName name="Gen.ML.Inmu.Est.Anio2">M_Liquidacion!$Q$4</definedName>
    <definedName name="Gen.ML.Inmu.Est.Anio3">M_Liquidacion!$P$4</definedName>
    <definedName name="Gen.ML.Inmu.Mun.Anio1">M_Liquidacion!$I$4</definedName>
    <definedName name="Gen.ML.Inmu.Mun.Anio2">M_Liquidacion!$H$4</definedName>
    <definedName name="Gen.ML.Inmu.Mun.Anio3">M_Liquidacion!$G$4</definedName>
    <definedName name="Gen.ML.Inmu.Prov.Anio1">M_Liquidacion!$L$4</definedName>
    <definedName name="Gen.ML.Inmu.Prov.Anio2">M_Liquidacion!$K$4</definedName>
    <definedName name="Gen.ML.Inmu.Prov.Anio3">M_Liquidacion!$J$4</definedName>
    <definedName name="Gen.ML.Inmu.Rango.Anio1">M_Liquidacion!$O$4</definedName>
    <definedName name="Gen.ML.Inmu.Rango.Anio2">M_Liquidacion!$N$4</definedName>
    <definedName name="Gen.ML.Inmu.Rango.Anio3">M_Liquidacion!$M$4</definedName>
    <definedName name="Gen.ML.Pob.Est.Anio1">M_Liquidacion!$R$3</definedName>
    <definedName name="Gen.ML.Pob.Est.Anio2">M_Liquidacion!$Q$3</definedName>
    <definedName name="Gen.ML.Pob.Est.Anio3">M_Liquidacion!$P$3</definedName>
    <definedName name="Gen.ML.Pob.Mun.Anio1">M_Liquidacion!$I$3</definedName>
    <definedName name="Gen.ML.Pob.Mun.Anio2">M_Liquidacion!$H$3</definedName>
    <definedName name="Gen.ML.Pob.Mun.Anio3">M_Liquidacion!$G$3</definedName>
    <definedName name="Gen.ML.Pob.Prov.Anio1">M_Liquidacion!$L$3</definedName>
    <definedName name="Gen.ML.Pob.Prov.Anio2">M_Liquidacion!$K$3</definedName>
    <definedName name="Gen.ML.Pob.Prov.Anio3">M_Liquidacion!$J$3</definedName>
    <definedName name="Gen.ML.Pob.Rango.Anio1">M_Liquidacion!$O$3</definedName>
    <definedName name="Gen.ML.Pob.Rango.Anio2">M_Liquidacion!$N$3</definedName>
    <definedName name="Gen.ML.Pob.Rango.Anio3">M_Liquidacion!$M$3</definedName>
    <definedName name="Liq.Gas.Cap1.Cod">M_Liquidacion!$E$14</definedName>
    <definedName name="Liq.Gas.Cap1.Desc">M_Liquidacion!$F$14</definedName>
    <definedName name="Liq.Gas.Cap1.Est.Anio1">M_Liquidacion!$R$14</definedName>
    <definedName name="Liq.Gas.Cap1.Est.Anio2">M_Liquidacion!$Q$14</definedName>
    <definedName name="Liq.Gas.Cap1.Est.Anio3">M_Liquidacion!$P$14</definedName>
    <definedName name="Liq.Gas.Cap1.Mun.Anio1">M_Liquidacion!$I$14</definedName>
    <definedName name="Liq.Gas.Cap1.Mun.Anio2">M_Liquidacion!$H$14</definedName>
    <definedName name="Liq.Gas.Cap1.Mun.Anio3">M_Liquidacion!$G$14</definedName>
    <definedName name="Liq.Gas.Cap1.Prov.Anio1">M_Liquidacion!$L$14</definedName>
    <definedName name="Liq.Gas.Cap1.Prov.Anio2">M_Liquidacion!$K$14</definedName>
    <definedName name="Liq.Gas.Cap1.Prov.Anio3">M_Liquidacion!$J$14</definedName>
    <definedName name="Liq.Gas.Cap1.Rango.Anio1">M_Liquidacion!$O$14</definedName>
    <definedName name="Liq.Gas.Cap1.Rango.Anio2">M_Liquidacion!$N$14</definedName>
    <definedName name="Liq.Gas.Cap1.Rango.Anio3">M_Liquidacion!$M$14</definedName>
    <definedName name="Liq.Gas.Cap2.Cod">M_Liquidacion!$E$15</definedName>
    <definedName name="Liq.Gas.Cap2.Desc">M_Liquidacion!$F$15</definedName>
    <definedName name="Liq.Gas.Cap2.Est.Anio1">M_Liquidacion!$R$15</definedName>
    <definedName name="Liq.Gas.Cap2.Est.Anio2">M_Liquidacion!$Q$15</definedName>
    <definedName name="Liq.Gas.Cap2.Est.Anio3">M_Liquidacion!$P$15</definedName>
    <definedName name="Liq.Gas.Cap2.Mun.Anio1">M_Liquidacion!$I$15</definedName>
    <definedName name="Liq.Gas.Cap2.Mun.Anio2">M_Liquidacion!$H$15</definedName>
    <definedName name="Liq.Gas.Cap2.Mun.Anio3">M_Liquidacion!$G$15</definedName>
    <definedName name="Liq.Gas.Cap2.Prov.Anio1">M_Liquidacion!$L$15</definedName>
    <definedName name="Liq.Gas.Cap2.Prov.Anio2">M_Liquidacion!$K$15</definedName>
    <definedName name="Liq.Gas.Cap2.Prov.Anio3">M_Liquidacion!$J$15</definedName>
    <definedName name="Liq.Gas.Cap2.Rango.Anio1">M_Liquidacion!$O$15</definedName>
    <definedName name="Liq.Gas.Cap2.Rango.Anio2">M_Liquidacion!$N$15</definedName>
    <definedName name="Liq.Gas.Cap2.Rango.Anio3">M_Liquidacion!$M$15</definedName>
    <definedName name="Liq.Gas.Cap3.Cod">M_Liquidacion!$E$16</definedName>
    <definedName name="Liq.Gas.Cap3.Desc">M_Liquidacion!$F$16</definedName>
    <definedName name="Liq.Gas.Cap3.Est.Anio1">M_Liquidacion!$R$16</definedName>
    <definedName name="Liq.Gas.Cap3.Est.Anio2">M_Liquidacion!$Q$16</definedName>
    <definedName name="Liq.Gas.Cap3.Est.Anio3">M_Liquidacion!$P$16</definedName>
    <definedName name="Liq.Gas.Cap3.Mun.Anio1">M_Liquidacion!$I$16</definedName>
    <definedName name="Liq.Gas.Cap3.Mun.Anio2">M_Liquidacion!$H$16</definedName>
    <definedName name="Liq.Gas.Cap3.Mun.Anio3">M_Liquidacion!$G$16</definedName>
    <definedName name="Liq.Gas.Cap3.Prov.Anio1">M_Liquidacion!$L$16</definedName>
    <definedName name="Liq.Gas.Cap3.Prov.Anio2">M_Liquidacion!$K$16</definedName>
    <definedName name="Liq.Gas.Cap3.Prov.Anio3">M_Liquidacion!$J$16</definedName>
    <definedName name="Liq.Gas.Cap3.Rango.Anio1">M_Liquidacion!$O$16</definedName>
    <definedName name="Liq.Gas.Cap3.Rango.Anio2">M_Liquidacion!$N$16</definedName>
    <definedName name="Liq.Gas.Cap3.Rango.Anio3">M_Liquidacion!$M$16</definedName>
    <definedName name="Liq.Gas.Cap4.Cod">M_Liquidacion!$E$17</definedName>
    <definedName name="Liq.Gas.Cap4.Desc">M_Liquidacion!$F$17</definedName>
    <definedName name="Liq.Gas.Cap4.Est.Anio1">M_Liquidacion!$R$17</definedName>
    <definedName name="Liq.Gas.Cap4.Est.Anio2">M_Liquidacion!$Q$17</definedName>
    <definedName name="Liq.Gas.Cap4.Est.Anio3">M_Liquidacion!$P$17</definedName>
    <definedName name="Liq.Gas.Cap4.Mun.Anio1">M_Liquidacion!$I$17</definedName>
    <definedName name="Liq.Gas.Cap4.Mun.Anio2">M_Liquidacion!$H$17</definedName>
    <definedName name="Liq.Gas.Cap4.Mun.Anio3">M_Liquidacion!$G$17</definedName>
    <definedName name="Liq.Gas.Cap4.Prov.Anio1">M_Liquidacion!$L$17</definedName>
    <definedName name="Liq.Gas.Cap4.Prov.Anio2">M_Liquidacion!$K$17</definedName>
    <definedName name="Liq.Gas.Cap4.Prov.Anio3">M_Liquidacion!$J$17</definedName>
    <definedName name="Liq.Gas.Cap4.Rango.Anio1">M_Liquidacion!$O$17</definedName>
    <definedName name="Liq.Gas.Cap4.Rango.Anio2">M_Liquidacion!$N$17</definedName>
    <definedName name="Liq.Gas.Cap4.Rango.Anio3">M_Liquidacion!$M$17</definedName>
    <definedName name="Liq.Gas.Cap5.Cod">M_Liquidacion!$E$18</definedName>
    <definedName name="Liq.Gas.Cap5.Desc">M_Liquidacion!$F$18</definedName>
    <definedName name="Liq.Gas.Cap5.Est.Anio1">M_Liquidacion!$R$18</definedName>
    <definedName name="Liq.Gas.Cap5.Est.Anio2">M_Liquidacion!$Q$18</definedName>
    <definedName name="Liq.Gas.Cap5.Est.Anio3">M_Liquidacion!$P$18</definedName>
    <definedName name="Liq.Gas.Cap5.Mun.Anio1">M_Liquidacion!$I$18</definedName>
    <definedName name="Liq.Gas.Cap5.Mun.Anio2">M_Liquidacion!$H$18</definedName>
    <definedName name="Liq.Gas.Cap5.Mun.Anio3">M_Liquidacion!$G$18</definedName>
    <definedName name="Liq.Gas.Cap5.Prov.Anio1">M_Liquidacion!$L$18</definedName>
    <definedName name="Liq.Gas.Cap5.Prov.Anio2">M_Liquidacion!$K$18</definedName>
    <definedName name="Liq.Gas.Cap5.Prov.Anio3">M_Liquidacion!$J$18</definedName>
    <definedName name="Liq.Gas.Cap5.Rango.Anio1">M_Liquidacion!$O$18</definedName>
    <definedName name="Liq.Gas.Cap5.Rango.Anio2">M_Liquidacion!$N$18</definedName>
    <definedName name="Liq.Gas.Cap5.Rango.Anio3">M_Liquidacion!$M$18</definedName>
    <definedName name="Liq.Gas.Cap6.Cod">M_Liquidacion!$E$19</definedName>
    <definedName name="Liq.Gas.Cap6.Desc">M_Liquidacion!$F$19</definedName>
    <definedName name="Liq.Gas.Cap6.Est.Anio1">M_Liquidacion!$R$19</definedName>
    <definedName name="Liq.Gas.Cap6.Est.Anio2">M_Liquidacion!$Q$19</definedName>
    <definedName name="Liq.Gas.Cap6.Est.Anio3">M_Liquidacion!$P$19</definedName>
    <definedName name="Liq.Gas.Cap6.Mun.Anio1">M_Liquidacion!$I$19</definedName>
    <definedName name="Liq.Gas.Cap6.Mun.Anio2">M_Liquidacion!$H$19</definedName>
    <definedName name="Liq.Gas.Cap6.Mun.Anio3">M_Liquidacion!$G$19</definedName>
    <definedName name="Liq.Gas.Cap6.Prov.Anio1">M_Liquidacion!$L$19</definedName>
    <definedName name="Liq.Gas.Cap6.Prov.Anio2">M_Liquidacion!$K$19</definedName>
    <definedName name="Liq.Gas.Cap6.Prov.Anio3">M_Liquidacion!$J$19</definedName>
    <definedName name="Liq.Gas.Cap6.Rango.Anio1">M_Liquidacion!$O$19</definedName>
    <definedName name="Liq.Gas.Cap6.Rango.Anio2">M_Liquidacion!$N$19</definedName>
    <definedName name="Liq.Gas.Cap6.Rango.Anio3">M_Liquidacion!$M$19</definedName>
    <definedName name="Liq.Gas.Cap7.Cod">M_Liquidacion!$E$20</definedName>
    <definedName name="Liq.Gas.Cap7.Desc">M_Liquidacion!$F$20</definedName>
    <definedName name="Liq.Gas.Cap7.Est.Anio1">M_Liquidacion!$R$20</definedName>
    <definedName name="Liq.Gas.Cap7.Est.Anio2">M_Liquidacion!$Q$20</definedName>
    <definedName name="Liq.Gas.Cap7.Est.Anio3">M_Liquidacion!$P$20</definedName>
    <definedName name="Liq.Gas.Cap7.Mun.Anio1">M_Liquidacion!$I$20</definedName>
    <definedName name="Liq.Gas.Cap7.Mun.Anio2">M_Liquidacion!$H$20</definedName>
    <definedName name="Liq.Gas.Cap7.Mun.Anio3">M_Liquidacion!$G$20</definedName>
    <definedName name="Liq.Gas.Cap7.Prov.Anio1">M_Liquidacion!$L$20</definedName>
    <definedName name="Liq.Gas.Cap7.Prov.Anio2">M_Liquidacion!$K$20</definedName>
    <definedName name="Liq.Gas.Cap7.Prov.Anio3">M_Liquidacion!$J$20</definedName>
    <definedName name="Liq.Gas.Cap7.Rango.Anio1">M_Liquidacion!$O$20</definedName>
    <definedName name="Liq.Gas.Cap7.Rango.Anio2">M_Liquidacion!$N$20</definedName>
    <definedName name="Liq.Gas.Cap7.Rango.Anio3">M_Liquidacion!$M$20</definedName>
    <definedName name="Liq.Gas.Cap8.Cod">M_Liquidacion!$E$21</definedName>
    <definedName name="Liq.Gas.Cap8.Desc">M_Liquidacion!$F$21</definedName>
    <definedName name="Liq.Gas.Cap8.Est.Anio1">M_Liquidacion!$R$21</definedName>
    <definedName name="Liq.Gas.Cap8.Est.Anio2">M_Liquidacion!$Q$21</definedName>
    <definedName name="Liq.Gas.Cap8.Est.Anio3">M_Liquidacion!$P$21</definedName>
    <definedName name="Liq.Gas.Cap8.Mun.Anio1">M_Liquidacion!$I$21</definedName>
    <definedName name="Liq.Gas.Cap8.Mun.Anio2">M_Liquidacion!$H$21</definedName>
    <definedName name="Liq.Gas.Cap8.Mun.Anio3">M_Liquidacion!$G$21</definedName>
    <definedName name="Liq.Gas.Cap8.Prov.Anio1">M_Liquidacion!$L$21</definedName>
    <definedName name="Liq.Gas.Cap8.Prov.Anio2">M_Liquidacion!$K$21</definedName>
    <definedName name="Liq.Gas.Cap8.Prov.Anio3">M_Liquidacion!$J$21</definedName>
    <definedName name="Liq.Gas.Cap8.Rango.Anio1">M_Liquidacion!$O$21</definedName>
    <definedName name="Liq.Gas.Cap8.Rango.Anio2">M_Liquidacion!$N$21</definedName>
    <definedName name="Liq.Gas.Cap8.Rango.Anio3">M_Liquidacion!$M$21</definedName>
    <definedName name="Liq.Gas.Cap9.Cod">M_Liquidacion!$E$22</definedName>
    <definedName name="Liq.Gas.Cap9.Desc">M_Liquidacion!$F$22</definedName>
    <definedName name="Liq.Gas.Cap9.Est.Anio1">M_Liquidacion!$R$22</definedName>
    <definedName name="Liq.Gas.Cap9.Est.Anio2">M_Liquidacion!$Q$22</definedName>
    <definedName name="Liq.Gas.Cap9.Est.Anio3">M_Liquidacion!$P$22</definedName>
    <definedName name="Liq.Gas.Cap9.Mun.Anio1">M_Liquidacion!$I$22</definedName>
    <definedName name="Liq.Gas.Cap9.Mun.Anio2">M_Liquidacion!$H$22</definedName>
    <definedName name="Liq.Gas.Cap9.Mun.Anio3">M_Liquidacion!$G$22</definedName>
    <definedName name="Liq.Gas.Cap9.Prov.Anio1">M_Liquidacion!$L$22</definedName>
    <definedName name="Liq.Gas.Cap9.Prov.Anio2">M_Liquidacion!$K$22</definedName>
    <definedName name="Liq.Gas.Cap9.Prov.Anio3">M_Liquidacion!$J$22</definedName>
    <definedName name="Liq.Gas.Cap9.Rango.Anio1">M_Liquidacion!$O$22</definedName>
    <definedName name="Liq.Gas.Cap9.Rango.Anio2">M_Liquidacion!$N$22</definedName>
    <definedName name="Liq.Gas.Cap9.Rango.Anio3">M_Liquidacion!$M$22</definedName>
    <definedName name="Liq.Ing.Cap1.Cod">M_Liquidacion!$E$5</definedName>
    <definedName name="Liq.Ing.Cap1.Desc">M_Liquidacion!$F$5</definedName>
    <definedName name="Liq.Ing.Cap1.Est.Anio1">M_Liquidacion!$R$5</definedName>
    <definedName name="Liq.Ing.Cap1.Est.Anio2">M_Liquidacion!$Q$5</definedName>
    <definedName name="Liq.Ing.Cap1.Est.Anio3">M_Liquidacion!$P$5</definedName>
    <definedName name="Liq.Ing.Cap1.Mun.Anio1">M_Liquidacion!$I$5</definedName>
    <definedName name="Liq.Ing.Cap1.Mun.Anio2">M_Liquidacion!$H$5</definedName>
    <definedName name="Liq.Ing.Cap1.Mun.Anio3">M_Liquidacion!$G$5</definedName>
    <definedName name="Liq.Ing.Cap1.Prov.Anio1">M_Liquidacion!$L$5</definedName>
    <definedName name="Liq.Ing.Cap1.Prov.Anio2">M_Liquidacion!$K$5</definedName>
    <definedName name="Liq.Ing.Cap1.Prov.Anio3">M_Liquidacion!$J$5</definedName>
    <definedName name="Liq.Ing.Cap1.Rango.Anio1">M_Liquidacion!$O$5</definedName>
    <definedName name="Liq.Ing.Cap1.Rango.Anio2">M_Liquidacion!$N$5</definedName>
    <definedName name="Liq.Ing.Cap1.Rango.Anio3">M_Liquidacion!$M$5</definedName>
    <definedName name="Liq.Ing.Cap2.Cod">M_Liquidacion!$E$6</definedName>
    <definedName name="Liq.Ing.Cap2.Desc">M_Liquidacion!$F$6</definedName>
    <definedName name="Liq.Ing.Cap2.Est.Anio1">M_Liquidacion!$R$6</definedName>
    <definedName name="Liq.Ing.Cap2.Est.Anio2">M_Liquidacion!$Q$6</definedName>
    <definedName name="Liq.Ing.Cap2.Est.Anio3">M_Liquidacion!$P$6</definedName>
    <definedName name="Liq.Ing.Cap2.Mun.Anio1">M_Liquidacion!$I$6</definedName>
    <definedName name="Liq.Ing.Cap2.Mun.Anio2">M_Liquidacion!$H$6</definedName>
    <definedName name="Liq.Ing.Cap2.Mun.Anio3">M_Liquidacion!$G$6</definedName>
    <definedName name="Liq.Ing.Cap2.Prov.Anio1">M_Liquidacion!$L$6</definedName>
    <definedName name="Liq.Ing.Cap2.Prov.Anio2">M_Liquidacion!$K$6</definedName>
    <definedName name="Liq.Ing.Cap2.Prov.Anio3">M_Liquidacion!$J$6</definedName>
    <definedName name="Liq.Ing.Cap2.Rango.Anio1">M_Liquidacion!$O$6</definedName>
    <definedName name="Liq.Ing.Cap2.Rango.Anio2">M_Liquidacion!$N$6</definedName>
    <definedName name="Liq.Ing.Cap2.Rango.Anio3">M_Liquidacion!$M$6</definedName>
    <definedName name="Liq.Ing.Cap3.Cod">M_Liquidacion!$E$7</definedName>
    <definedName name="Liq.Ing.Cap3.Desc">M_Liquidacion!$F$7</definedName>
    <definedName name="Liq.Ing.Cap3.Est.Anio1">M_Liquidacion!$R$7</definedName>
    <definedName name="Liq.Ing.Cap3.Est.Anio2">M_Liquidacion!$Q$7</definedName>
    <definedName name="Liq.Ing.Cap3.Est.Anio3">M_Liquidacion!$P$7</definedName>
    <definedName name="Liq.Ing.Cap3.Mun.Anio1">M_Liquidacion!$I$7</definedName>
    <definedName name="Liq.Ing.Cap3.Mun.Anio2">M_Liquidacion!$H$7</definedName>
    <definedName name="Liq.Ing.Cap3.Mun.Anio3">M_Liquidacion!$G$7</definedName>
    <definedName name="Liq.Ing.Cap3.Prov.Anio1">M_Liquidacion!$L$7</definedName>
    <definedName name="Liq.Ing.Cap3.Prov.Anio2">M_Liquidacion!$K$7</definedName>
    <definedName name="Liq.Ing.Cap3.Prov.Anio3">M_Liquidacion!$J$7</definedName>
    <definedName name="Liq.Ing.Cap3.Rango.Anio1">M_Liquidacion!$O$7</definedName>
    <definedName name="Liq.Ing.Cap3.Rango.Anio2">M_Liquidacion!$N$7</definedName>
    <definedName name="Liq.Ing.Cap3.Rango.Anio3">M_Liquidacion!$M$7</definedName>
    <definedName name="Liq.Ing.Cap4.Cod">M_Liquidacion!$E$8</definedName>
    <definedName name="Liq.Ing.Cap4.Desc">M_Liquidacion!$F$8</definedName>
    <definedName name="Liq.Ing.Cap4.Est.Anio1">M_Liquidacion!$R$8</definedName>
    <definedName name="Liq.Ing.Cap4.Est.Anio2">M_Liquidacion!$Q$8</definedName>
    <definedName name="Liq.Ing.Cap4.Est.Anio3">M_Liquidacion!$P$8</definedName>
    <definedName name="Liq.Ing.Cap4.Mun.Anio1">M_Liquidacion!$I$8</definedName>
    <definedName name="Liq.Ing.Cap4.Mun.Anio2">M_Liquidacion!$H$8</definedName>
    <definedName name="Liq.Ing.Cap4.Mun.Anio3">M_Liquidacion!$G$8</definedName>
    <definedName name="Liq.Ing.Cap4.Prov.Anio1">M_Liquidacion!$L$8</definedName>
    <definedName name="Liq.Ing.Cap4.Prov.Anio2">M_Liquidacion!$K$8</definedName>
    <definedName name="Liq.Ing.Cap4.Prov.Anio3">M_Liquidacion!$J$8</definedName>
    <definedName name="Liq.Ing.Cap4.Rango.Anio1">M_Liquidacion!$O$8</definedName>
    <definedName name="Liq.Ing.Cap4.Rango.Anio2">M_Liquidacion!$N$8</definedName>
    <definedName name="Liq.Ing.Cap4.Rango.Anio3">M_Liquidacion!$M$8</definedName>
    <definedName name="Liq.Ing.Cap5.Cod">M_Liquidacion!$E$9</definedName>
    <definedName name="Liq.Ing.Cap5.Desc">M_Liquidacion!$F$9</definedName>
    <definedName name="Liq.Ing.Cap5.Est.Anio1">M_Liquidacion!$R$9</definedName>
    <definedName name="Liq.Ing.Cap5.Est.Anio2">M_Liquidacion!$Q$9</definedName>
    <definedName name="Liq.Ing.Cap5.Est.Anio3">M_Liquidacion!$P$9</definedName>
    <definedName name="Liq.Ing.Cap5.Mun.Anio1">M_Liquidacion!$I$9</definedName>
    <definedName name="Liq.Ing.Cap5.Mun.Anio2">M_Liquidacion!$H$9</definedName>
    <definedName name="Liq.Ing.Cap5.Mun.Anio3">M_Liquidacion!$G$9</definedName>
    <definedName name="Liq.Ing.Cap5.Prov.Anio1">M_Liquidacion!$L$9</definedName>
    <definedName name="Liq.Ing.Cap5.Prov.Anio2">M_Liquidacion!$K$9</definedName>
    <definedName name="Liq.Ing.Cap5.Prov.Anio3">M_Liquidacion!$J$9</definedName>
    <definedName name="Liq.Ing.Cap5.Rango.Anio1">M_Liquidacion!$O$9</definedName>
    <definedName name="Liq.Ing.Cap5.Rango.Anio2">M_Liquidacion!$N$9</definedName>
    <definedName name="Liq.Ing.Cap5.Rango.Anio3">M_Liquidacion!$M$9</definedName>
    <definedName name="Liq.Ing.Cap6.Cod">M_Liquidacion!$E$10</definedName>
    <definedName name="Liq.Ing.Cap6.Desc">M_Liquidacion!$F$10</definedName>
    <definedName name="Liq.Ing.Cap6.Est.Anio1">M_Liquidacion!$R$10</definedName>
    <definedName name="Liq.Ing.Cap6.Est.Anio2">M_Liquidacion!$Q$10</definedName>
    <definedName name="Liq.Ing.Cap6.Est.Anio3">M_Liquidacion!$P$10</definedName>
    <definedName name="Liq.Ing.Cap6.Mun.Anio1">M_Liquidacion!$I$10</definedName>
    <definedName name="Liq.Ing.Cap6.Mun.Anio2">M_Liquidacion!$H$10</definedName>
    <definedName name="Liq.Ing.Cap6.Mun.Anio3">M_Liquidacion!$G$10</definedName>
    <definedName name="Liq.Ing.Cap6.Prov.Anio1">M_Liquidacion!$L$10</definedName>
    <definedName name="Liq.Ing.Cap6.Prov.Anio2">M_Liquidacion!$K$10</definedName>
    <definedName name="Liq.Ing.Cap6.Prov.Anio3">M_Liquidacion!$J$10</definedName>
    <definedName name="Liq.Ing.Cap6.Rango.Anio1">M_Liquidacion!$O$10</definedName>
    <definedName name="Liq.Ing.Cap6.Rango.Anio2">M_Liquidacion!$N$10</definedName>
    <definedName name="Liq.Ing.Cap6.Rango.Anio3">M_Liquidacion!$M$10</definedName>
    <definedName name="Liq.Ing.Cap7.Cod">M_Liquidacion!$E$11</definedName>
    <definedName name="Liq.Ing.Cap7.Desc">M_Liquidacion!$F$11</definedName>
    <definedName name="Liq.Ing.Cap7.Est.Anio1">M_Liquidacion!$R$11</definedName>
    <definedName name="Liq.Ing.Cap7.Est.Anio2">M_Liquidacion!$Q$11</definedName>
    <definedName name="Liq.Ing.Cap7.Est.Anio3">M_Liquidacion!$P$11</definedName>
    <definedName name="Liq.Ing.Cap7.Mun.Anio1">M_Liquidacion!$I$11</definedName>
    <definedName name="Liq.Ing.Cap7.Mun.Anio2">M_Liquidacion!$H$11</definedName>
    <definedName name="Liq.Ing.Cap7.Mun.Anio3">M_Liquidacion!$G$11</definedName>
    <definedName name="Liq.Ing.Cap7.Prov.Anio1">M_Liquidacion!$L$11</definedName>
    <definedName name="Liq.Ing.Cap7.Prov.Anio2">M_Liquidacion!$K$11</definedName>
    <definedName name="Liq.Ing.Cap7.Prov.Anio3">M_Liquidacion!$J$11</definedName>
    <definedName name="Liq.Ing.Cap7.Rango.Anio1">M_Liquidacion!$O$11</definedName>
    <definedName name="Liq.Ing.Cap7.Rango.Anio2">M_Liquidacion!$N$11</definedName>
    <definedName name="Liq.Ing.Cap7.Rango.Anio3">M_Liquidacion!$M$11</definedName>
    <definedName name="Liq.Ing.Cap8.Cod">M_Liquidacion!$E$12</definedName>
    <definedName name="Liq.Ing.Cap8.Desc">M_Liquidacion!$F$12</definedName>
    <definedName name="Liq.Ing.Cap8.Est.Anio1">M_Liquidacion!$R$12</definedName>
    <definedName name="Liq.Ing.Cap8.Est.Anio2">M_Liquidacion!$Q$12</definedName>
    <definedName name="Liq.Ing.Cap8.Est.Anio3">M_Liquidacion!$P$12</definedName>
    <definedName name="Liq.Ing.Cap8.Mun.Anio1">M_Liquidacion!$I$12</definedName>
    <definedName name="Liq.Ing.Cap8.Mun.Anio2">M_Liquidacion!$H$12</definedName>
    <definedName name="Liq.Ing.Cap8.Mun.Anio3">M_Liquidacion!$G$12</definedName>
    <definedName name="Liq.Ing.Cap8.Prov.Anio1">M_Liquidacion!$L$12</definedName>
    <definedName name="Liq.Ing.Cap8.Prov.Anio2">M_Liquidacion!$K$12</definedName>
    <definedName name="Liq.Ing.Cap8.Prov.Anio3">M_Liquidacion!$J$12</definedName>
    <definedName name="Liq.Ing.Cap8.Rango.Anio1">M_Liquidacion!$O$12</definedName>
    <definedName name="Liq.Ing.Cap8.Rango.Anio2">M_Liquidacion!$N$12</definedName>
    <definedName name="Liq.Ing.Cap8.Rango.Anio3">M_Liquidacion!$M$12</definedName>
    <definedName name="Liq.Ing.Cap9.Cod">M_Liquidacion!$E$13</definedName>
    <definedName name="Liq.Ing.Cap9.Desc">M_Liquidacion!$F$13</definedName>
    <definedName name="Liq.Ing.Cap9.Est.Anio1">M_Liquidacion!$R$13</definedName>
    <definedName name="Liq.Ing.Cap9.Est.Anio2">M_Liquidacion!$Q$13</definedName>
    <definedName name="Liq.Ing.Cap9.Est.Anio3">M_Liquidacion!$P$13</definedName>
    <definedName name="Liq.Ing.Cap9.Mun.Anio1">M_Liquidacion!$I$13</definedName>
    <definedName name="Liq.Ing.Cap9.Mun.Anio2">M_Liquidacion!$H$13</definedName>
    <definedName name="Liq.Ing.Cap9.Mun.Anio3">M_Liquidacion!$G$13</definedName>
    <definedName name="Liq.Ing.Cap9.Prov.Anio1">M_Liquidacion!$L$13</definedName>
    <definedName name="Liq.Ing.Cap9.Prov.Anio2">M_Liquidacion!$K$13</definedName>
    <definedName name="Liq.Ing.Cap9.Prov.Anio3">M_Liquidacion!$J$13</definedName>
    <definedName name="Liq.Ing.Cap9.Rango.Anio1">M_Liquidacion!$O$13</definedName>
    <definedName name="Liq.Ing.Cap9.Rango.Anio2">M_Liquidacion!$N$13</definedName>
    <definedName name="Liq.Ing.Cap9.Rango.Anio3">M_Liquidacion!$M$13</definedName>
    <definedName name="Rem.AcreedoresPendientesPago.Est.Anio1">M_Liquidacion!$R$28</definedName>
    <definedName name="Rem.AcreedoresPendientesPago.Est.Anio2">M_Liquidacion!$Q$28</definedName>
    <definedName name="Rem.AcreedoresPendientesPago.Est.Anio3">M_Liquidacion!$P$28</definedName>
    <definedName name="Rem.AcreedoresPendientesPago.Mun.Anio1">M_Liquidacion!$I$28</definedName>
    <definedName name="Rem.AcreedoresPendientesPago.Mun.Anio2">M_Liquidacion!$H$28</definedName>
    <definedName name="Rem.AcreedoresPendientesPago.Mun.Anio3">M_Liquidacion!$G$28</definedName>
    <definedName name="Rem.AcreedoresPendientesPago.Prov.Anio1">M_Liquidacion!$L$28</definedName>
    <definedName name="Rem.AcreedoresPendientesPago.Prov.Anio2">M_Liquidacion!$K$28</definedName>
    <definedName name="Rem.AcreedoresPendientesPago.Prov.Anio3">M_Liquidacion!$J$28</definedName>
    <definedName name="Rem.AcreedoresPendientesPago.Rango.Anio1">M_Liquidacion!$O$28</definedName>
    <definedName name="Rem.AcreedoresPendientesPago.Rango.Anio2">M_Liquidacion!$N$28</definedName>
    <definedName name="Rem.AcreedoresPendientesPago.Rango.Anio3">M_Liquidacion!$M$28</definedName>
    <definedName name="Rem.AcreedoresPendientesPagoCerrados.Est.Anio1">M_Liquidacion!$R$30</definedName>
    <definedName name="Rem.AcreedoresPendientesPagoCerrados.Est.Anio2">M_Liquidacion!$Q$30</definedName>
    <definedName name="Rem.AcreedoresPendientesPagoCerrados.Est.Anio3">M_Liquidacion!$P$30</definedName>
    <definedName name="Rem.AcreedoresPendientesPagoCerrados.Mun.Anio1">M_Liquidacion!$I$30</definedName>
    <definedName name="Rem.AcreedoresPendientesPagoCerrados.Mun.Anio2">M_Liquidacion!$H$30</definedName>
    <definedName name="Rem.AcreedoresPendientesPagoCerrados.Mun.Anio3">M_Liquidacion!$G$30</definedName>
    <definedName name="Rem.AcreedoresPendientesPagoCerrados.Prov.Anio1">M_Liquidacion!$L$30</definedName>
    <definedName name="Rem.AcreedoresPendientesPagoCerrados.Prov.Anio2">M_Liquidacion!$K$30</definedName>
    <definedName name="Rem.AcreedoresPendientesPagoCerrados.Prov.Anio3">M_Liquidacion!$J$30</definedName>
    <definedName name="Rem.AcreedoresPendientesPagoCerrados.Rango.Anio1">M_Liquidacion!$O$30</definedName>
    <definedName name="Rem.AcreedoresPendientesPagoCerrados.Rango.Anio2">M_Liquidacion!$N$30</definedName>
    <definedName name="Rem.AcreedoresPendientesPagoCerrados.Rango.Anio3">M_Liquidacion!$M$30</definedName>
    <definedName name="Rem.AcreedoresPendientesPagoCorriente.Est.Anio1">M_Liquidacion!$R$29</definedName>
    <definedName name="Rem.AcreedoresPendientesPagoCorriente.Est.Anio2">M_Liquidacion!$Q$29</definedName>
    <definedName name="Rem.AcreedoresPendientesPagoCorriente.Est.Anio3">M_Liquidacion!$P$29</definedName>
    <definedName name="Rem.AcreedoresPendientesPagoCorriente.Mun.Anio1">M_Liquidacion!$I$29</definedName>
    <definedName name="Rem.AcreedoresPendientesPagoCorriente.Mun.Anio2">M_Liquidacion!$H$29</definedName>
    <definedName name="Rem.AcreedoresPendientesPagoCorriente.Mun.Anio3">M_Liquidacion!$G$29</definedName>
    <definedName name="Rem.AcreedoresPendientesPagoCorriente.Prov.Anio1">M_Liquidacion!$L$29</definedName>
    <definedName name="Rem.AcreedoresPendientesPagoCorriente.Prov.Anio2">M_Liquidacion!$K$29</definedName>
    <definedName name="Rem.AcreedoresPendientesPagoCorriente.Prov.Anio3">M_Liquidacion!$J$29</definedName>
    <definedName name="Rem.AcreedoresPendientesPagoCorriente.Rango.Anio1">M_Liquidacion!$O$29</definedName>
    <definedName name="Rem.AcreedoresPendientesPagoCorriente.Rango.Anio2">M_Liquidacion!$N$29</definedName>
    <definedName name="Rem.AcreedoresPendientesPagoCorriente.Rango.Anio3">M_Liquidacion!$M$29</definedName>
    <definedName name="Rem.AcreedoresPendientesPagoOtras.Est.Anio1">M_Liquidacion!$R$31</definedName>
    <definedName name="Rem.AcreedoresPendientesPagoOtras.Est.Anio2">M_Liquidacion!$Q$31</definedName>
    <definedName name="Rem.AcreedoresPendientesPagoOtras.Est.Anio3">M_Liquidacion!$P$31</definedName>
    <definedName name="Rem.AcreedoresPendientesPagoOtras.Mun.Anio1">M_Liquidacion!$I$31</definedName>
    <definedName name="Rem.AcreedoresPendientesPagoOtras.Mun.Anio2">M_Liquidacion!$H$31</definedName>
    <definedName name="Rem.AcreedoresPendientesPagoOtras.Mun.Anio3">M_Liquidacion!$G$31</definedName>
    <definedName name="Rem.AcreedoresPendientesPagoOtras.Prov.Anio1">M_Liquidacion!$L$31</definedName>
    <definedName name="Rem.AcreedoresPendientesPagoOtras.Prov.Anio2">M_Liquidacion!$K$31</definedName>
    <definedName name="Rem.AcreedoresPendientesPagoOtras.Prov.Anio3">M_Liquidacion!$J$31</definedName>
    <definedName name="Rem.AcreedoresPendientesPagoOtras.Rango.Anio1">M_Liquidacion!$O$31</definedName>
    <definedName name="Rem.AcreedoresPendientesPagoOtras.Rango.Anio2">M_Liquidacion!$N$31</definedName>
    <definedName name="Rem.AcreedoresPendientesPagoOtras.Rango.Anio3">M_Liquidacion!$M$31</definedName>
    <definedName name="Rem.DeudoresPendientesCobro.Est.Anio1">M_Liquidacion!$R$24</definedName>
    <definedName name="Rem.DeudoresPendientesCobro.Est.Anio2">M_Liquidacion!$Q$24</definedName>
    <definedName name="Rem.DeudoresPendientesCobro.Est.Anio3">M_Liquidacion!$P$24</definedName>
    <definedName name="Rem.DeudoresPendientesCobro.Mun.Anio1">M_Liquidacion!$I$24</definedName>
    <definedName name="Rem.DeudoresPendientesCobro.Mun.Anio2">M_Liquidacion!$H$24</definedName>
    <definedName name="Rem.DeudoresPendientesCobro.Mun.Anio3">M_Liquidacion!$G$24</definedName>
    <definedName name="Rem.DeudoresPendientesCobro.Prov.Anio1">M_Liquidacion!$L$24</definedName>
    <definedName name="Rem.DeudoresPendientesCobro.Prov.Anio2">M_Liquidacion!$K$24</definedName>
    <definedName name="Rem.DeudoresPendientesCobro.Prov.Anio3">M_Liquidacion!$J$24</definedName>
    <definedName name="Rem.DeudoresPendientesCobro.Rango.Anio1">M_Liquidacion!$O$24</definedName>
    <definedName name="Rem.DeudoresPendientesCobro.Rango.Anio2">M_Liquidacion!$N$24</definedName>
    <definedName name="Rem.DeudoresPendientesCobro.Rango.Anio3">M_Liquidacion!$M$24</definedName>
    <definedName name="Rem.DeudoresPendientesCobroCerrados.Est.Anio1">M_Liquidacion!$R$26</definedName>
    <definedName name="Rem.DeudoresPendientesCobroCerrados.Est.Anio2">M_Liquidacion!$Q$26</definedName>
    <definedName name="Rem.DeudoresPendientesCobroCerrados.Est.Anio3">M_Liquidacion!$P$26</definedName>
    <definedName name="Rem.DeudoresPendientesCobroCerrados.Mun.Anio1">M_Liquidacion!$I$26</definedName>
    <definedName name="Rem.DeudoresPendientesCobroCerrados.Mun.Anio2">M_Liquidacion!$H$26</definedName>
    <definedName name="Rem.DeudoresPendientesCobroCerrados.Mun.Anio3">M_Liquidacion!$G$26</definedName>
    <definedName name="Rem.DeudoresPendientesCobroCerrados.Prov.Anio1">M_Liquidacion!$L$26</definedName>
    <definedName name="Rem.DeudoresPendientesCobroCerrados.Prov.Anio2">M_Liquidacion!$K$26</definedName>
    <definedName name="Rem.DeudoresPendientesCobroCerrados.Prov.Anio3">M_Liquidacion!$J$26</definedName>
    <definedName name="Rem.DeudoresPendientesCobroCerrados.Rango.Anio1">M_Liquidacion!$O$26</definedName>
    <definedName name="Rem.DeudoresPendientesCobroCerrados.Rango.Anio2">M_Liquidacion!$N$26</definedName>
    <definedName name="Rem.DeudoresPendientesCobroCerrados.Rango.Anio3">M_Liquidacion!$M$26</definedName>
    <definedName name="Rem.DeudoresPendientesCobroCorriente.Est.Anio1">M_Liquidacion!$R$25</definedName>
    <definedName name="Rem.DeudoresPendientesCobroCorriente.Est.Anio2">M_Liquidacion!$Q$25</definedName>
    <definedName name="Rem.DeudoresPendientesCobroCorriente.Est.Anio3">M_Liquidacion!$P$25</definedName>
    <definedName name="Rem.DeudoresPendientesCobroCorriente.Mun.Anio1">M_Liquidacion!$I$25</definedName>
    <definedName name="Rem.DeudoresPendientesCobroCorriente.Mun.Anio2">M_Liquidacion!$H$25</definedName>
    <definedName name="Rem.DeudoresPendientesCobroCorriente.Mun.Anio3">M_Liquidacion!$G$25</definedName>
    <definedName name="Rem.DeudoresPendientesCobroCorriente.Prov.Anio1">M_Liquidacion!$L$25</definedName>
    <definedName name="Rem.DeudoresPendientesCobroCorriente.Prov.Anio2">M_Liquidacion!$K$25</definedName>
    <definedName name="Rem.DeudoresPendientesCobroCorriente.Prov.Anio3">M_Liquidacion!$J$25</definedName>
    <definedName name="Rem.DeudoresPendientesCobroCorriente.Rango.Anio1">M_Liquidacion!$O$25</definedName>
    <definedName name="Rem.DeudoresPendientesCobroCorriente.Rango.Anio2">M_Liquidacion!$N$25</definedName>
    <definedName name="Rem.DeudoresPendientesCobroCorriente.Rango.Anio3">M_Liquidacion!$M$25</definedName>
    <definedName name="Rem.DeudoresPendientesCobroOtras.Est.Anio1">M_Liquidacion!$R$27</definedName>
    <definedName name="Rem.DeudoresPendientesCobroOtras.Est.Anio2">M_Liquidacion!$Q$27</definedName>
    <definedName name="Rem.DeudoresPendientesCobroOtras.Est.Anio3">M_Liquidacion!$P$27</definedName>
    <definedName name="Rem.DeudoresPendientesCobroOtras.Mun.Anio1">M_Liquidacion!$I$27</definedName>
    <definedName name="Rem.DeudoresPendientesCobroOtras.Mun.Anio2">M_Liquidacion!$H$27</definedName>
    <definedName name="Rem.DeudoresPendientesCobroOtras.Mun.Anio3">M_Liquidacion!$G$27</definedName>
    <definedName name="Rem.DeudoresPendientesCobroOtras.Prov.Anio1">M_Liquidacion!$L$27</definedName>
    <definedName name="Rem.DeudoresPendientesCobroOtras.Prov.Anio2">M_Liquidacion!$K$27</definedName>
    <definedName name="Rem.DeudoresPendientesCobroOtras.Prov.Anio3">M_Liquidacion!$J$27</definedName>
    <definedName name="Rem.DeudoresPendientesCobroOtras.Rango.Anio1">M_Liquidacion!$O$27</definedName>
    <definedName name="Rem.DeudoresPendientesCobroOtras.Rango.Anio2">M_Liquidacion!$N$27</definedName>
    <definedName name="Rem.DeudoresPendientesCobroOtras.Rango.Anio3">M_Liquidacion!$M$27</definedName>
    <definedName name="Rem.ExcesoFinanciacionAfectada.Est.Anio1">M_Liquidacion!$R$37</definedName>
    <definedName name="Rem.ExcesoFinanciacionAfectada.Est.Anio2">M_Liquidacion!$Q$37</definedName>
    <definedName name="Rem.ExcesoFinanciacionAfectada.Est.Anio3">M_Liquidacion!$P$37</definedName>
    <definedName name="Rem.ExcesoFinanciacionAfectada.Mun.Anio1">M_Liquidacion!$I$37</definedName>
    <definedName name="Rem.ExcesoFinanciacionAfectada.Mun.Anio2">M_Liquidacion!$H$37</definedName>
    <definedName name="Rem.ExcesoFinanciacionAfectada.Mun.Anio3">M_Liquidacion!$G$37</definedName>
    <definedName name="Rem.ExcesoFinanciacionAfectada.Prov.Anio1">M_Liquidacion!$L$37</definedName>
    <definedName name="Rem.ExcesoFinanciacionAfectada.Prov.Anio2">M_Liquidacion!$K$37</definedName>
    <definedName name="Rem.ExcesoFinanciacionAfectada.Prov.Anio3">M_Liquidacion!$J$37</definedName>
    <definedName name="Rem.ExcesoFinanciacionAfectada.Rango.Anio1">M_Liquidacion!$O$37</definedName>
    <definedName name="Rem.ExcesoFinanciacionAfectada.Rango.Anio2">M_Liquidacion!$N$37</definedName>
    <definedName name="Rem.ExcesoFinanciacionAfectada.Rango.Anio3">M_Liquidacion!$M$37</definedName>
    <definedName name="Rem.FondosLiquidos.Est.Anio1">M_Liquidacion!$R$35</definedName>
    <definedName name="Rem.FondosLiquidos.Est.Anio2">M_Liquidacion!$Q$35</definedName>
    <definedName name="Rem.FondosLiquidos.Est.Anio3">M_Liquidacion!$P$35</definedName>
    <definedName name="Rem.FondosLiquidos.Mun.Anio1">M_Liquidacion!$I$35</definedName>
    <definedName name="Rem.FondosLiquidos.Mun.Anio2">M_Liquidacion!$H$35</definedName>
    <definedName name="Rem.FondosLiquidos.Mun.Anio3">M_Liquidacion!$G$35</definedName>
    <definedName name="Rem.FondosLiquidos.Prov.Anio1">M_Liquidacion!$L$35</definedName>
    <definedName name="Rem.FondosLiquidos.Prov.Anio2">M_Liquidacion!$K$35</definedName>
    <definedName name="Rem.FondosLiquidos.Prov.Anio3">M_Liquidacion!$J$35</definedName>
    <definedName name="Rem.FondosLiquidos.Rango.Anio1">M_Liquidacion!$O$35</definedName>
    <definedName name="Rem.FondosLiquidos.Rango.Anio2">M_Liquidacion!$N$35</definedName>
    <definedName name="Rem.FondosLiquidos.Rango.Anio3">M_Liquidacion!$M$35</definedName>
    <definedName name="Rem.PartidasPendientesAplicacion.Est.Anio1">M_Liquidacion!$R$32</definedName>
    <definedName name="Rem.PartidasPendientesAplicacion.Est.Anio2">M_Liquidacion!$Q$32</definedName>
    <definedName name="Rem.PartidasPendientesAplicacion.Est.Anio3">M_Liquidacion!$P$32</definedName>
    <definedName name="Rem.PartidasPendientesAplicacion.Mun.Anio1">M_Liquidacion!$I$32</definedName>
    <definedName name="Rem.PartidasPendientesAplicacion.Mun.Anio2">M_Liquidacion!$H$32</definedName>
    <definedName name="Rem.PartidasPendientesAplicacion.Mun.Anio3">M_Liquidacion!$G$32</definedName>
    <definedName name="Rem.PartidasPendientesAplicacion.Prov.Anio1">M_Liquidacion!$L$32</definedName>
    <definedName name="Rem.PartidasPendientesAplicacion.Prov.Anio2">M_Liquidacion!$K$32</definedName>
    <definedName name="Rem.PartidasPendientesAplicacion.Prov.Anio3">M_Liquidacion!$J$32</definedName>
    <definedName name="Rem.PartidasPendientesAplicacion.Rango.Anio1">M_Liquidacion!$O$32</definedName>
    <definedName name="Rem.PartidasPendientesAplicacion.Rango.Anio2">M_Liquidacion!$N$32</definedName>
    <definedName name="Rem.PartidasPendientesAplicacion.Rango.Anio3">M_Liquidacion!$M$32</definedName>
    <definedName name="Rem.PartidasPendientesAplicacionGastos.Est.Anio1">M_Liquidacion!$R$34</definedName>
    <definedName name="Rem.PartidasPendientesAplicacionGastos.Est.Anio2">M_Liquidacion!$Q$34</definedName>
    <definedName name="Rem.PartidasPendientesAplicacionGastos.Est.Anio3">M_Liquidacion!$P$34</definedName>
    <definedName name="Rem.PartidasPendientesAplicacionGastos.Mun.Anio1">M_Liquidacion!$I$34</definedName>
    <definedName name="Rem.PartidasPendientesAplicacionGastos.Mun.Anio2">M_Liquidacion!$H$34</definedName>
    <definedName name="Rem.PartidasPendientesAplicacionGastos.Mun.Anio3">M_Liquidacion!$G$34</definedName>
    <definedName name="Rem.PartidasPendientesAplicacionGastos.Prov.Anio1">M_Liquidacion!$L$34</definedName>
    <definedName name="Rem.PartidasPendientesAplicacionGastos.Prov.Anio2">M_Liquidacion!$K$34</definedName>
    <definedName name="Rem.PartidasPendientesAplicacionGastos.Prov.Anio3">M_Liquidacion!$J$34</definedName>
    <definedName name="Rem.PartidasPendientesAplicacionGastos.Rango.Anio1">M_Liquidacion!$O$34</definedName>
    <definedName name="Rem.PartidasPendientesAplicacionGastos.Rango.Anio2">M_Liquidacion!$N$34</definedName>
    <definedName name="Rem.PartidasPendientesAplicacionGastos.Rango.Anio3">M_Liquidacion!$M$34</definedName>
    <definedName name="Rem.PartidasPendientesAplicacionIngresos.Est.Anio1">M_Liquidacion!$R$33</definedName>
    <definedName name="Rem.PartidasPendientesAplicacionIngresos.Est.Anio2">M_Liquidacion!$Q$33</definedName>
    <definedName name="Rem.PartidasPendientesAplicacionIngresos.Est.Anio3">M_Liquidacion!$P$33</definedName>
    <definedName name="Rem.PartidasPendientesAplicacionIngresos.Mun.Anio1">M_Liquidacion!$I$33</definedName>
    <definedName name="Rem.PartidasPendientesAplicacionIngresos.Mun.Anio2">M_Liquidacion!$H$33</definedName>
    <definedName name="Rem.PartidasPendientesAplicacionIngresos.Mun.Anio3">M_Liquidacion!$G$33</definedName>
    <definedName name="Rem.PartidasPendientesAplicacionIngresos.Prov.Anio1">M_Liquidacion!$L$33</definedName>
    <definedName name="Rem.PartidasPendientesAplicacionIngresos.Prov.Anio2">M_Liquidacion!$K$33</definedName>
    <definedName name="Rem.PartidasPendientesAplicacionIngresos.Prov.Anio3">M_Liquidacion!$J$33</definedName>
    <definedName name="Rem.PartidasPendientesAplicacionIngresos.Rango.Anio1">M_Liquidacion!$O$33</definedName>
    <definedName name="Rem.PartidasPendientesAplicacionIngresos.Rango.Anio2">M_Liquidacion!$N$33</definedName>
    <definedName name="Rem.PartidasPendientesAplicacionIngresos.Rango.Anio3">M_Liquidacion!$M$33</definedName>
    <definedName name="Rem.RemanenteTesoreria.Est.Anio1">M_Liquidacion!$R$40</definedName>
    <definedName name="Rem.RemanenteTesoreria.Est.Anio2">M_Liquidacion!$Q$40</definedName>
    <definedName name="Rem.RemanenteTesoreria.Est.Anio3">M_Liquidacion!$P$40</definedName>
    <definedName name="Rem.RemanenteTesoreria.Mun.Anio1">M_Liquidacion!$I$40</definedName>
    <definedName name="Rem.RemanenteTesoreria.Mun.Anio2">M_Liquidacion!$H$40</definedName>
    <definedName name="Rem.RemanenteTesoreria.Mun.Anio3">M_Liquidacion!$G$40</definedName>
    <definedName name="Rem.RemanenteTesoreria.Prov.Anio1">M_Liquidacion!$L$40</definedName>
    <definedName name="Rem.RemanenteTesoreria.Prov.Anio2">M_Liquidacion!$K$40</definedName>
    <definedName name="Rem.RemanenteTesoreria.Prov.Anio3">M_Liquidacion!$J$40</definedName>
    <definedName name="Rem.RemanenteTesoreria.Rango.Anio1">M_Liquidacion!$O$40</definedName>
    <definedName name="Rem.RemanenteTesoreria.Rango.Anio2">M_Liquidacion!$N$40</definedName>
    <definedName name="Rem.RemanenteTesoreria.Rango.Anio3">M_Liquidacion!$M$40</definedName>
    <definedName name="Rem.RemanenteTesoreriaGastosGen.Est.Anio1">M_Liquidacion!$R$41</definedName>
    <definedName name="Rem.RemanenteTesoreriaGastosGen.Est.Anio2">M_Liquidacion!$Q$41</definedName>
    <definedName name="Rem.RemanenteTesoreriaGastosGen.Est.Anio3">M_Liquidacion!$P$41</definedName>
    <definedName name="Rem.RemanenteTesoreriaGastosGen.Mun.Anio1">M_Liquidacion!$I$41</definedName>
    <definedName name="Rem.RemanenteTesoreriaGastosGen.Mun.Anio2">M_Liquidacion!$H$41</definedName>
    <definedName name="Rem.RemanenteTesoreriaGastosGen.Mun.Anio3">M_Liquidacion!$G$41</definedName>
    <definedName name="Rem.RemanenteTesoreriaGastosGen.Prov.Anio1">M_Liquidacion!$L$41</definedName>
    <definedName name="Rem.RemanenteTesoreriaGastosGen.Prov.Anio2">M_Liquidacion!$K$41</definedName>
    <definedName name="Rem.RemanenteTesoreriaGastosGen.Prov.Anio3">M_Liquidacion!$J$41</definedName>
    <definedName name="Rem.RemanenteTesoreriaGastosGen.Rango.Anio1">M_Liquidacion!$O$41</definedName>
    <definedName name="Rem.RemanenteTesoreriaGastosGen.Rango.Anio2">M_Liquidacion!$N$41</definedName>
    <definedName name="Rem.RemanenteTesoreriaGastosGen.Rango.Anio3">M_Liquidacion!$M$41</definedName>
    <definedName name="Rem.RemenanteTesoreriaAjustado.Est.Anio1">M_Liquidacion!$R$42</definedName>
    <definedName name="Rem.RemenanteTesoreriaAjustado.Est.Anio2">M_Liquidacion!$Q$42</definedName>
    <definedName name="Rem.RemenanteTesoreriaAjustado.Est.Anio3">M_Liquidacion!$P$42</definedName>
    <definedName name="Rem.RemenanteTesoreriaAjustado.Mun.Anio1">M_Liquidacion!$I$42</definedName>
    <definedName name="Rem.RemenanteTesoreriaAjustado.Mun.Anio2">M_Liquidacion!$H$42</definedName>
    <definedName name="Rem.RemenanteTesoreriaAjustado.Mun.Anio3">M_Liquidacion!$G$42</definedName>
    <definedName name="Rem.RemenanteTesoreriaAjustado.Prov.Anio1">M_Liquidacion!$L$42</definedName>
    <definedName name="Rem.RemenanteTesoreriaAjustado.Prov.Anio2">M_Liquidacion!$K$42</definedName>
    <definedName name="Rem.RemenanteTesoreriaAjustado.Prov.Anio3">M_Liquidacion!$J$42</definedName>
    <definedName name="Rem.RemenanteTesoreriaAjustado.Rango.Anio1">M_Liquidacion!$O$42</definedName>
    <definedName name="Rem.RemenanteTesoreriaAjustado.Rango.Anio2">M_Liquidacion!$N$42</definedName>
    <definedName name="Rem.RemenanteTesoreriaAjustado.Rango.Anio3">M_Liquidacion!$M$42</definedName>
    <definedName name="Rem.SaldoDudosoCobro.Est.Anio1">M_Liquidacion!$R$36</definedName>
    <definedName name="Rem.SaldoDudosoCobro.Est.Anio2">M_Liquidacion!$Q$36</definedName>
    <definedName name="Rem.SaldoDudosoCobro.Est.Anio3">M_Liquidacion!$P$36</definedName>
    <definedName name="Rem.SaldoDudosoCobro.Mun.Anio1">M_Liquidacion!$I$36</definedName>
    <definedName name="Rem.SaldoDudosoCobro.Mun.Anio2">M_Liquidacion!$H$36</definedName>
    <definedName name="Rem.SaldoDudosoCobro.Mun.Anio3">M_Liquidacion!$G$36</definedName>
    <definedName name="Rem.SaldoDudosoCobro.Prov.Anio1">M_Liquidacion!$L$36</definedName>
    <definedName name="Rem.SaldoDudosoCobro.Prov.Anio2">M_Liquidacion!$K$36</definedName>
    <definedName name="Rem.SaldoDudosoCobro.Prov.Anio3">M_Liquidacion!$J$36</definedName>
    <definedName name="Rem.SaldoDudosoCobro.Rango.Anio1">M_Liquidacion!$O$36</definedName>
    <definedName name="Rem.SaldoDudosoCobro.Rango.Anio2">M_Liquidacion!$N$36</definedName>
    <definedName name="Rem.SaldoDudosoCobro.Rango.Anio3">M_Liquidacion!$M$36</definedName>
    <definedName name="Rem.SaldoObligacionesDevolucionIngresosPendientes31.Est.Anio1">M_Liquidacion!$R$39</definedName>
    <definedName name="Rem.SaldoObligacionesDevolucionIngresosPendientes31.Est.Anio2">M_Liquidacion!$Q$39</definedName>
    <definedName name="Rem.SaldoObligacionesDevolucionIngresosPendientes31.Est.Anio3">M_Liquidacion!$P$39</definedName>
    <definedName name="Rem.SaldoObligacionesDevolucionIngresosPendientes31.Mun.Anio1">M_Liquidacion!$I$39</definedName>
    <definedName name="Rem.SaldoObligacionesDevolucionIngresosPendientes31.Mun.Anio2">M_Liquidacion!$H$39</definedName>
    <definedName name="Rem.SaldoObligacionesDevolucionIngresosPendientes31.Mun.Anio3">M_Liquidacion!$G$39</definedName>
    <definedName name="Rem.SaldoObligacionesDevolucionIngresosPendientes31.Prov.Anio1">M_Liquidacion!$L$39</definedName>
    <definedName name="Rem.SaldoObligacionesDevolucionIngresosPendientes31.Prov.Anio2">M_Liquidacion!$K$39</definedName>
    <definedName name="Rem.SaldoObligacionesDevolucionIngresosPendientes31.Prov.Anio3">M_Liquidacion!$J$39</definedName>
    <definedName name="Rem.SaldoObligacionesDevolucionIngresosPendientes31.Rango.Anio1">M_Liquidacion!$O$39</definedName>
    <definedName name="Rem.SaldoObligacionesDevolucionIngresosPendientes31.Rango.Anio2">M_Liquidacion!$N$39</definedName>
    <definedName name="Rem.SaldoObligacionesDevolucionIngresosPendientes31.Rango.Anio3">M_Liquidacion!$M$39</definedName>
    <definedName name="Rem.SaldoObligacionesPendientes31.Est.Anio1">M_Liquidacion!$R$38</definedName>
    <definedName name="Rem.SaldoObligacionesPendientes31.Est.Anio2">M_Liquidacion!$Q$38</definedName>
    <definedName name="Rem.SaldoObligacionesPendientes31.Est.Anio3">M_Liquidacion!$P$38</definedName>
    <definedName name="Rem.SaldoObligacionesPendientes31.Mun.Anio1">M_Liquidacion!$I$38</definedName>
    <definedName name="Rem.SaldoObligacionesPendientes31.Mun.Anio2">M_Liquidacion!$H$38</definedName>
    <definedName name="Rem.SaldoObligacionesPendientes31.Mun.Anio3">M_Liquidacion!$G$38</definedName>
    <definedName name="Rem.SaldoObligacionesPendientes31.Prov.Anio1">M_Liquidacion!$L$38</definedName>
    <definedName name="Rem.SaldoObligacionesPendientes31.Prov.Anio2">M_Liquidacion!$K$38</definedName>
    <definedName name="Rem.SaldoObligacionesPendientes31.Prov.Anio3">M_Liquidacion!$J$38</definedName>
    <definedName name="Rem.SaldoObligacionesPendientes31.Rango.Anio1">M_Liquidacion!$O$38</definedName>
    <definedName name="Rem.SaldoObligacionesPendientes31.Rango.Anio2">M_Liquidacion!$N$38</definedName>
    <definedName name="Rem.SaldoObligacionesPendientes31.Rango.Anio3">M_Liquidacion!$M$38</definedName>
  </definedNames>
  <calcPr fullCalcOnLoad="1"/>
</workbook>
</file>

<file path=xl/calcChain.xml><?xml version="1.0" encoding="utf-8"?>
<calcChain xmlns="http://schemas.openxmlformats.org/spreadsheetml/2006/main">
  <c r="H27" i="2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dsanchez</author>
  </authors>
  <commentList>
    <comment ref="M1" authorId="0">
      <text>
        <r>
          <rPr>
            <sz val="9"/>
            <rFont val="Tahoma"/>
            <family val="2"/>
            <charset val="1"/>
          </rPr>
          <t>Municipios de todo el estado en el mismo rango 0 - 500 - 5000 - 20000 - 50000 - 250000 que el municipio</t>
        </r>
      </text>
    </comment>
    <comment ref="F3" authorId="0">
      <text>
        <r>
          <rPr>
            <sz val="9"/>
            <rFont val="Tahoma"/>
            <family val="2"/>
          </rPr>
          <t>Nº de habitantes de los municipios informados</t>
        </r>
      </text>
    </comment>
    <comment ref="F4" authorId="0">
      <text>
        <r>
          <rPr>
            <sz val="9"/>
            <rFont val="Tahoma"/>
            <family val="2"/>
          </rPr>
          <t>Nº de inmuebles de los municipios informados</t>
        </r>
      </text>
    </comment>
  </commentList>
</comments>
</file>

<file path=xl/sharedStrings.xml><?xml version="1.0" encoding="utf-8"?>
<sst xmlns="http://schemas.openxmlformats.org/spreadsheetml/2006/main" count="111" uniqueCount="92">
  <si>
    <t>Cap.</t>
  </si>
  <si>
    <t>Denominación</t>
  </si>
  <si>
    <t>Valor</t>
  </si>
  <si>
    <t>Variación</t>
  </si>
  <si>
    <t>Gastos de personal</t>
  </si>
  <si>
    <t>Compra de bienes y servicios</t>
  </si>
  <si>
    <t>Gastos financieros</t>
  </si>
  <si>
    <t>Transferencias corrientes</t>
  </si>
  <si>
    <t>Inversiones reales</t>
  </si>
  <si>
    <t>Transferencias de capital</t>
  </si>
  <si>
    <t>Activos financieros</t>
  </si>
  <si>
    <t>Pasivos financieros</t>
  </si>
  <si>
    <t>TOTALES</t>
  </si>
  <si>
    <t>GASTOS TOTALES</t>
  </si>
  <si>
    <t>Fuente: Ministerio de Hacienda.</t>
  </si>
  <si>
    <t>Datos de Contexto</t>
  </si>
  <si>
    <t>Código</t>
  </si>
  <si>
    <t>Datos del Municipio</t>
  </si>
  <si>
    <t>Datos de la Provincia</t>
  </si>
  <si>
    <t>Datos del Rango de Población</t>
  </si>
  <si>
    <t>Datos del Estado</t>
  </si>
  <si>
    <t>Código Municipio</t>
  </si>
  <si>
    <t>Este informe compara los gastos totales del Ayuntamiento y muestra las variaciones que se han producido en los tres últimos años. La información se analiza por capítulos económicos y se muestra gráficamente por totales.</t>
  </si>
  <si>
    <t>Generales</t>
  </si>
  <si>
    <t>Nº de Habitantes Informados</t>
  </si>
  <si>
    <t>Nombre Municipio</t>
  </si>
  <si>
    <t>CAP. V INGRESOS PATRIMONIALES</t>
  </si>
  <si>
    <t>Nº de Inmuebles Informados</t>
  </si>
  <si>
    <t>Nombre Entidad</t>
  </si>
  <si>
    <t>CAP. VI ENAJENACIÓN DE INVERSIONES REALES</t>
  </si>
  <si>
    <t>Liquidación Ingresos</t>
  </si>
  <si>
    <t>CAP. VI  INVERSIONES REALES</t>
  </si>
  <si>
    <t>6</t>
  </si>
  <si>
    <t>Año 1</t>
  </si>
  <si>
    <t>CAP. V FONDO DE CONTINGENCIA Y OTROS IMPREVISTOS</t>
  </si>
  <si>
    <t>5</t>
  </si>
  <si>
    <t>Año 2</t>
  </si>
  <si>
    <t>CAP. IV  TRANSFERENCIAS CORRIENTES</t>
  </si>
  <si>
    <t>4</t>
  </si>
  <si>
    <t>Año 3</t>
  </si>
  <si>
    <t>CAP. III  GASTOS FINANCIEROS</t>
  </si>
  <si>
    <t>3</t>
  </si>
  <si>
    <t>Nombre Provincia</t>
  </si>
  <si>
    <t>CAP. II  GASTOS EN BIENES CORRIENTES Y SERVICIOS</t>
  </si>
  <si>
    <t>2</t>
  </si>
  <si>
    <t>Nombre Comunidad</t>
  </si>
  <si>
    <t>CAP. VII TRANSFERENCIAS DE CAPITAL</t>
  </si>
  <si>
    <t>CAP. I GASTOS DE PERSONAL</t>
  </si>
  <si>
    <t>1</t>
  </si>
  <si>
    <t>Informado Liquidación</t>
  </si>
  <si>
    <t xml:space="preserve"> &gt; 50.000 y &lt;= 250.000</t>
  </si>
  <si>
    <t>Madrid</t>
  </si>
  <si>
    <t>Censo Inmuebles</t>
  </si>
  <si>
    <t>Ayuntamiento de Las Rozas de Madrid</t>
  </si>
  <si>
    <t>Rozas de Madrid (Las)</t>
  </si>
  <si>
    <t>Rango de Población</t>
  </si>
  <si>
    <t>CAP. III TASAS Y OTROS INGRESOS</t>
  </si>
  <si>
    <t>C. de Madrid</t>
  </si>
  <si>
    <t>28127</t>
  </si>
  <si>
    <t xml:space="preserve"> </t>
  </si>
  <si>
    <t>Liquidación Gastos</t>
  </si>
  <si>
    <t>CAP. II IMPUESTOS INDIRECTOS</t>
  </si>
  <si>
    <t>CAP. I IMPUESTOS DIRECTOS</t>
  </si>
  <si>
    <t>CAP. IX  PASIVOS FINANCIEROS</t>
  </si>
  <si>
    <t>9</t>
  </si>
  <si>
    <t>CAP. VIII  ACTIVOS FINANCIEROS</t>
  </si>
  <si>
    <t>8</t>
  </si>
  <si>
    <t>CAP. VII  TRANSFERENCIAS DE CAPITAL</t>
  </si>
  <si>
    <t>7</t>
  </si>
  <si>
    <t>Deuda</t>
  </si>
  <si>
    <t>Deuda Viva</t>
  </si>
  <si>
    <t>Remanentes</t>
  </si>
  <si>
    <t>Deudores pendientes de cobro</t>
  </si>
  <si>
    <t>Del presupuesto corriente</t>
  </si>
  <si>
    <t>De presupuestos cerrados</t>
  </si>
  <si>
    <t>De otras operaciones no presupuestarias</t>
  </si>
  <si>
    <t>Acreedores pendientes de pago</t>
  </si>
  <si>
    <t>Partidas pendientes de aplicación</t>
  </si>
  <si>
    <t>Ingresos realizados pendientes de aplicación definitiva</t>
  </si>
  <si>
    <t>Pagos realizados pendientes de aplicación definitiva</t>
  </si>
  <si>
    <t>Fondos líquidos de Tesorería</t>
  </si>
  <si>
    <t>Saldo de dudoso cobro</t>
  </si>
  <si>
    <t>Exceso de financiación afectada</t>
  </si>
  <si>
    <t>Obligaciones pendientes de aplicar a 31 de diciembre</t>
  </si>
  <si>
    <t>Obligaciones por devolución de ingresos pendientes
de aplicar a 31 de diciembre</t>
  </si>
  <si>
    <t>Remanente de Tesorería</t>
  </si>
  <si>
    <t>Remanente de Tesorería para Gastos Generales</t>
  </si>
  <si>
    <t>Remanente para Gastos Generales Ajustado</t>
  </si>
  <si>
    <t>DEFINICIÓN</t>
  </si>
  <si>
    <r>
      <rPr>
        <b/>
        <sz val="9"/>
        <color rgb="FF00B388"/>
        <rFont val="Calibri"/>
        <family val="2"/>
      </rPr>
      <t xml:space="preserve">MIS INFORMES </t>
    </r>
    <r>
      <rPr>
        <sz val="9"/>
        <color rgb="FF808080"/>
        <rFont val="Calibri"/>
        <family val="2"/>
      </rPr>
      <t>Gastos</t>
    </r>
  </si>
  <si>
    <t>CAP. VIII ACTIVOS FINANCIEROS</t>
  </si>
  <si>
    <t>CAP. IX PASIVOS FINANCIEROS</t>
  </si>
</sst>
</file>

<file path=xl/styles.xml><?xml version="1.0" encoding="utf-8"?>
<styleSheet xmlns="http://schemas.openxmlformats.org/spreadsheetml/2006/main">
  <numFmts count="1">
    <numFmt numFmtId="177" formatCode="#,##0.00&quot; € &quot;;\-#,##0.00&quot; € &quot;;&quot; -&quot;#&quot; € &quot;;@\ "/>
  </numFmts>
  <fonts count="35">
    <font>
      <sz val="10"/>
      <color theme="1"/>
      <name val="Calibri Light"/>
      <family val="2"/>
    </font>
    <font>
      <sz val="10"/>
      <color theme="1"/>
      <name val="Arial"/>
      <family val="2"/>
    </font>
    <font>
      <sz val="10"/>
      <color rgb="FF333300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8"/>
      <color theme="1"/>
      <name val="Calibri Light"/>
      <family val="2"/>
      <scheme val="maj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249829992651939"/>
      <name val="Calibri"/>
      <family val="2"/>
      <scheme val="minor"/>
    </font>
    <font>
      <sz val="11"/>
      <color theme="9" tint="-0.249829992651939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4" tint="-0.49983000755310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5"/>
      <name val="Calibri Light"/>
      <family val="2"/>
    </font>
    <font>
      <sz val="10"/>
      <color rgb="FF000000"/>
      <name val="Calibri Light"/>
      <family val="2"/>
    </font>
    <font>
      <sz val="18"/>
      <color rgb="FF000000"/>
      <name val="Calibri Light"/>
      <family val="2"/>
    </font>
    <font>
      <sz val="10"/>
      <color theme="1" tint="0.5"/>
      <name val="Calibri Light"/>
      <family val="2"/>
    </font>
    <font>
      <b/>
      <sz val="10"/>
      <color rgb="FF000000"/>
      <name val="Calibri"/>
      <family val="2"/>
    </font>
    <font>
      <sz val="9"/>
      <color rgb="FF00B388"/>
      <name val="Calibri"/>
      <family val="2"/>
    </font>
    <font>
      <b/>
      <sz val="11"/>
      <color rgb="FF000000"/>
      <name val="Calibri"/>
      <family val="2"/>
    </font>
    <font>
      <b/>
      <sz val="9"/>
      <color rgb="FF00B388"/>
      <name val="Calibri"/>
      <family val="2"/>
    </font>
    <font>
      <sz val="9"/>
      <color rgb="FF80808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rgb="FF3F3F3F"/>
      </right>
      <top style="medium">
        <color auto="1"/>
      </top>
      <bottom style="thin">
        <color rgb="FF3F3F3F"/>
      </bottom>
    </border>
    <border>
      <left style="thin">
        <color rgb="FF3F3F3F"/>
      </left>
      <right style="medium">
        <color auto="1"/>
      </right>
      <top style="medium">
        <color auto="1"/>
      </top>
      <bottom style="thin">
        <color rgb="FF3F3F3F"/>
      </bottom>
    </border>
    <border>
      <left style="thin">
        <color rgb="FFB2B2B2"/>
      </left>
      <right/>
      <top/>
      <bottom style="medium">
        <color auto="1"/>
      </bottom>
    </border>
    <border>
      <left style="medium">
        <color auto="1"/>
      </left>
      <right style="thin">
        <color rgb="FF7F7F7F"/>
      </right>
      <top/>
      <bottom style="thin">
        <color rgb="FF7F7F7F"/>
      </bottom>
    </border>
    <border>
      <left style="medium">
        <color auto="1"/>
      </left>
      <right style="medium">
        <color auto="1"/>
      </right>
      <top/>
      <bottom style="thin">
        <color rgb="FF7F7F7F"/>
      </bottom>
    </border>
    <border>
      <left/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medium">
        <color auto="1"/>
      </right>
      <top/>
      <bottom style="thin">
        <color rgb="FF7F7F7F"/>
      </bottom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</border>
    <border>
      <left style="medium">
        <color auto="1"/>
      </left>
      <right style="medium">
        <color auto="1"/>
      </right>
      <top style="thin">
        <color rgb="FF7F7F7F"/>
      </top>
      <bottom style="medium">
        <color auto="1"/>
      </bottom>
    </border>
    <border>
      <left/>
      <right style="thin">
        <color rgb="FF7F7F7F"/>
      </right>
      <top style="thin">
        <color rgb="FF7F7F7F"/>
      </top>
      <bottom style="medium">
        <color auto="1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rgb="FF7F7F7F"/>
      </top>
      <bottom style="thin">
        <color rgb="FF7F7F7F"/>
      </bottom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medium">
        <color auto="1"/>
      </right>
      <top style="thin">
        <color rgb="FF3F3F3F"/>
      </top>
      <bottom/>
    </border>
    <border>
      <left style="medium">
        <color auto="1"/>
      </left>
      <right/>
      <top style="thin">
        <color rgb="FF3F3F3F"/>
      </top>
      <bottom style="thin">
        <color rgb="FF3F3F3F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rgb="FF3F3F3F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rgb="FF7F7F7F"/>
      </right>
      <top style="thin">
        <color rgb="FF7F7F7F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rgb="FF7F7F7F"/>
      </right>
      <top style="medium">
        <color auto="1"/>
      </top>
      <bottom style="medium">
        <color auto="1"/>
      </bottom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auto="1"/>
      </bottom>
    </border>
    <border>
      <left style="thin">
        <color rgb="FF7F7F7F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medium">
        <color rgb="FF00B388"/>
      </bottom>
    </border>
    <border>
      <left/>
      <right/>
      <top style="medium">
        <color rgb="FF00B388"/>
      </top>
      <bottom/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1" applyNumberFormat="0" applyAlignment="0" applyProtection="0"/>
    <xf numFmtId="0" fontId="15" fillId="7" borderId="2" applyNumberFormat="0" applyFont="0" applyAlignment="0" applyProtection="0"/>
    <xf numFmtId="0" fontId="22" fillId="6" borderId="3" applyNumberFormat="0" applyAlignment="0" applyProtection="0"/>
    <xf numFmtId="0" fontId="19" fillId="8" borderId="0" applyNumberFormat="0" applyBorder="0" applyAlignment="0" applyProtection="0"/>
    <xf numFmtId="0" fontId="12" fillId="0" borderId="0">
      <alignment/>
      <protection/>
    </xf>
    <xf numFmtId="177" fontId="12" fillId="0" borderId="0">
      <alignment/>
      <protection/>
    </xf>
    <xf numFmtId="0" fontId="11" fillId="9" borderId="4">
      <alignment horizontal="center"/>
      <protection/>
    </xf>
  </cellStyleXfs>
  <cellXfs count="118">
    <xf numFmtId="0" fontId="0" fillId="0" borderId="0" xfId="0" applyFont="1"/>
    <xf numFmtId="0" fontId="25" fillId="10" borderId="5" xfId="20" applyFill="1" applyBorder="1" applyAlignment="1">
      <alignment horizontal="center" vertical="center"/>
    </xf>
    <xf numFmtId="0" fontId="25" fillId="10" borderId="6" xfId="20" applyFill="1" applyBorder="1" applyAlignment="1">
      <alignment horizontal="center" vertical="center"/>
    </xf>
    <xf numFmtId="0" fontId="25" fillId="10" borderId="7" xfId="20" applyFill="1" applyBorder="1" applyAlignment="1">
      <alignment horizontal="center" vertical="center"/>
    </xf>
    <xf numFmtId="0" fontId="25" fillId="10" borderId="8" xfId="20" applyFill="1" applyBorder="1" applyAlignment="1">
      <alignment horizontal="center"/>
    </xf>
    <xf numFmtId="0" fontId="25" fillId="10" borderId="9" xfId="20" applyFill="1" applyBorder="1" applyAlignment="1">
      <alignment horizontal="center"/>
    </xf>
    <xf numFmtId="0" fontId="25" fillId="3" borderId="8" xfId="21" applyBorder="1" applyAlignment="1">
      <alignment horizontal="center"/>
    </xf>
    <xf numFmtId="0" fontId="25" fillId="3" borderId="9" xfId="21" applyBorder="1" applyAlignment="1">
      <alignment horizontal="center"/>
    </xf>
    <xf numFmtId="0" fontId="25" fillId="4" borderId="8" xfId="22" applyBorder="1" applyAlignment="1">
      <alignment horizontal="center"/>
    </xf>
    <xf numFmtId="0" fontId="25" fillId="4" borderId="9" xfId="22" applyBorder="1" applyAlignment="1">
      <alignment horizontal="center"/>
    </xf>
    <xf numFmtId="0" fontId="25" fillId="11" borderId="8" xfId="23" applyFill="1" applyBorder="1" applyAlignment="1">
      <alignment horizontal="center"/>
    </xf>
    <xf numFmtId="0" fontId="25" fillId="11" borderId="9" xfId="23" applyFill="1" applyBorder="1" applyAlignment="1">
      <alignment horizontal="center"/>
    </xf>
    <xf numFmtId="0" fontId="25" fillId="10" borderId="10" xfId="20" applyFill="1" applyBorder="1" applyAlignment="1">
      <alignment horizontal="center" vertical="center"/>
    </xf>
    <xf numFmtId="0" fontId="25" fillId="10" borderId="11" xfId="20" applyFill="1" applyBorder="1" applyAlignment="1">
      <alignment horizontal="center" vertical="center"/>
    </xf>
    <xf numFmtId="0" fontId="15" fillId="0" borderId="0" xfId="0" applyFont="1" applyBorder="1"/>
    <xf numFmtId="0" fontId="15" fillId="0" borderId="12" xfId="0" applyFont="1" applyBorder="1"/>
    <xf numFmtId="0" fontId="25" fillId="10" borderId="13" xfId="20" applyFill="1" applyBorder="1" applyAlignment="1">
      <alignment horizontal="center" vertical="center"/>
    </xf>
    <xf numFmtId="0" fontId="20" fillId="6" borderId="14" xfId="24" applyFont="1" applyBorder="1"/>
    <xf numFmtId="0" fontId="20" fillId="6" borderId="15" xfId="24" applyFont="1" applyBorder="1"/>
    <xf numFmtId="0" fontId="23" fillId="7" borderId="16" xfId="25" applyFont="1" applyBorder="1"/>
    <xf numFmtId="0" fontId="21" fillId="6" borderId="17" xfId="26" applyFont="1" applyBorder="1"/>
    <xf numFmtId="0" fontId="21" fillId="6" borderId="18" xfId="26" applyFont="1" applyBorder="1"/>
    <xf numFmtId="3" fontId="21" fillId="6" borderId="19" xfId="26" applyNumberFormat="1" applyFont="1" applyBorder="1"/>
    <xf numFmtId="3" fontId="21" fillId="6" borderId="20" xfId="26" applyNumberFormat="1" applyFont="1" applyBorder="1"/>
    <xf numFmtId="3" fontId="21" fillId="6" borderId="21" xfId="26" applyNumberFormat="1" applyFont="1" applyBorder="1"/>
    <xf numFmtId="0" fontId="20" fillId="6" borderId="22" xfId="24" applyFont="1" applyBorder="1"/>
    <xf numFmtId="0" fontId="20" fillId="6" borderId="23" xfId="24" applyFont="1" applyBorder="1"/>
    <xf numFmtId="0" fontId="21" fillId="6" borderId="24" xfId="26" applyFont="1" applyBorder="1"/>
    <xf numFmtId="3" fontId="21" fillId="6" borderId="25" xfId="26" applyNumberFormat="1" applyFont="1" applyBorder="1"/>
    <xf numFmtId="3" fontId="21" fillId="6" borderId="26" xfId="26" applyNumberFormat="1" applyFont="1" applyBorder="1"/>
    <xf numFmtId="3" fontId="21" fillId="6" borderId="27" xfId="26" applyNumberFormat="1" applyFont="1" applyBorder="1"/>
    <xf numFmtId="0" fontId="18" fillId="6" borderId="17" xfId="26" applyFont="1" applyBorder="1"/>
    <xf numFmtId="0" fontId="18" fillId="6" borderId="18" xfId="26" applyFont="1" applyBorder="1"/>
    <xf numFmtId="4" fontId="18" fillId="6" borderId="19" xfId="26" applyNumberFormat="1" applyFont="1" applyBorder="1"/>
    <xf numFmtId="4" fontId="18" fillId="6" borderId="20" xfId="26" applyNumberFormat="1" applyFont="1" applyBorder="1"/>
    <xf numFmtId="4" fontId="18" fillId="6" borderId="21" xfId="26" applyNumberFormat="1" applyFont="1" applyBorder="1"/>
    <xf numFmtId="0" fontId="18" fillId="6" borderId="28" xfId="26" applyFont="1" applyBorder="1"/>
    <xf numFmtId="4" fontId="18" fillId="6" borderId="29" xfId="26" applyNumberFormat="1" applyFont="1" applyBorder="1"/>
    <xf numFmtId="4" fontId="18" fillId="6" borderId="3" xfId="26" applyNumberFormat="1" applyFont="1"/>
    <xf numFmtId="4" fontId="18" fillId="6" borderId="30" xfId="26" applyNumberFormat="1" applyFont="1" applyBorder="1"/>
    <xf numFmtId="0" fontId="20" fillId="6" borderId="31" xfId="24" applyFont="1" applyBorder="1"/>
    <xf numFmtId="0" fontId="20" fillId="6" borderId="32" xfId="24" applyFont="1" applyBorder="1"/>
    <xf numFmtId="14" fontId="20" fillId="6" borderId="31" xfId="24" applyNumberFormat="1" applyFont="1" applyBorder="1"/>
    <xf numFmtId="0" fontId="20" fillId="6" borderId="33" xfId="24" applyFont="1" applyBorder="1"/>
    <xf numFmtId="0" fontId="20" fillId="6" borderId="34" xfId="24" applyFont="1" applyBorder="1"/>
    <xf numFmtId="0" fontId="20" fillId="6" borderId="35" xfId="24" applyFont="1" applyBorder="1"/>
    <xf numFmtId="0" fontId="18" fillId="6" borderId="36" xfId="26" applyFont="1" applyBorder="1"/>
    <xf numFmtId="0" fontId="18" fillId="6" borderId="24" xfId="26" applyFont="1" applyBorder="1"/>
    <xf numFmtId="4" fontId="18" fillId="6" borderId="25" xfId="26" applyNumberFormat="1" applyFont="1" applyBorder="1"/>
    <xf numFmtId="4" fontId="18" fillId="6" borderId="26" xfId="26" applyNumberFormat="1" applyFont="1" applyBorder="1"/>
    <xf numFmtId="4" fontId="18" fillId="6" borderId="27" xfId="26" applyNumberFormat="1" applyFont="1" applyBorder="1"/>
    <xf numFmtId="0" fontId="15" fillId="0" borderId="0" xfId="0" applyFont="1"/>
    <xf numFmtId="4" fontId="19" fillId="8" borderId="29" xfId="27" applyNumberFormat="1" applyFont="1" applyBorder="1"/>
    <xf numFmtId="4" fontId="19" fillId="8" borderId="3" xfId="27" applyNumberFormat="1" applyFont="1" applyBorder="1"/>
    <xf numFmtId="4" fontId="19" fillId="8" borderId="30" xfId="27" applyNumberFormat="1" applyFont="1" applyBorder="1"/>
    <xf numFmtId="0" fontId="18" fillId="6" borderId="37" xfId="26" applyFont="1" applyBorder="1"/>
    <xf numFmtId="0" fontId="17" fillId="6" borderId="37" xfId="26" applyFont="1" applyBorder="1"/>
    <xf numFmtId="4" fontId="17" fillId="6" borderId="38" xfId="26" applyNumberFormat="1" applyFont="1" applyBorder="1"/>
    <xf numFmtId="4" fontId="17" fillId="6" borderId="39" xfId="26" applyNumberFormat="1" applyFont="1" applyBorder="1"/>
    <xf numFmtId="4" fontId="17" fillId="6" borderId="40" xfId="26" applyNumberFormat="1" applyFont="1" applyBorder="1"/>
    <xf numFmtId="0" fontId="16" fillId="6" borderId="17" xfId="26" applyFont="1" applyBorder="1"/>
    <xf numFmtId="0" fontId="16" fillId="6" borderId="18" xfId="26" applyFont="1" applyBorder="1"/>
    <xf numFmtId="4" fontId="16" fillId="6" borderId="19" xfId="26" applyNumberFormat="1" applyFont="1" applyBorder="1"/>
    <xf numFmtId="4" fontId="16" fillId="6" borderId="20" xfId="26" applyNumberFormat="1" applyFont="1" applyBorder="1"/>
    <xf numFmtId="4" fontId="16" fillId="6" borderId="21" xfId="26" applyNumberFormat="1" applyFont="1" applyBorder="1"/>
    <xf numFmtId="0" fontId="16" fillId="6" borderId="28" xfId="26" applyFont="1" applyBorder="1" applyAlignment="1">
      <alignment horizontal="left" indent="1"/>
    </xf>
    <xf numFmtId="4" fontId="16" fillId="6" borderId="29" xfId="26" applyNumberFormat="1" applyFont="1" applyBorder="1"/>
    <xf numFmtId="4" fontId="16" fillId="6" borderId="3" xfId="26" applyNumberFormat="1" applyFont="1"/>
    <xf numFmtId="4" fontId="16" fillId="6" borderId="30" xfId="26" applyNumberFormat="1" applyFont="1" applyBorder="1"/>
    <xf numFmtId="0" fontId="16" fillId="6" borderId="28" xfId="26" applyFont="1" applyBorder="1"/>
    <xf numFmtId="0" fontId="16" fillId="6" borderId="28" xfId="26" applyFont="1" applyBorder="1" applyAlignment="1">
      <alignment wrapText="1"/>
    </xf>
    <xf numFmtId="0" fontId="16" fillId="6" borderId="24" xfId="26" applyFont="1" applyBorder="1"/>
    <xf numFmtId="4" fontId="16" fillId="6" borderId="25" xfId="26" applyNumberFormat="1" applyFont="1" applyBorder="1"/>
    <xf numFmtId="4" fontId="16" fillId="6" borderId="26" xfId="26" applyNumberFormat="1" applyFont="1" applyBorder="1"/>
    <xf numFmtId="4" fontId="16" fillId="6" borderId="27" xfId="26" applyNumberFormat="1" applyFont="1" applyBorder="1"/>
    <xf numFmtId="0" fontId="15" fillId="0" borderId="41" xfId="0" applyFont="1" applyBorder="1"/>
    <xf numFmtId="49" fontId="0" fillId="0" borderId="0" xfId="0" applyNumberFormat="1" applyFont="1"/>
    <xf numFmtId="0" fontId="14" fillId="12" borderId="42" xfId="28" applyFont="1" applyFill="1" applyBorder="1" applyAlignment="1">
      <alignment horizontal="center" vertical="center"/>
      <protection/>
    </xf>
    <xf numFmtId="0" fontId="14" fillId="12" borderId="43" xfId="28" applyFont="1" applyFill="1" applyBorder="1" applyAlignment="1">
      <alignment horizontal="center" vertical="center"/>
      <protection/>
    </xf>
    <xf numFmtId="0" fontId="14" fillId="12" borderId="44" xfId="28" applyFont="1" applyFill="1" applyBorder="1" applyAlignment="1">
      <alignment horizontal="center" vertical="center"/>
      <protection/>
    </xf>
    <xf numFmtId="0" fontId="14" fillId="12" borderId="0" xfId="28" applyFont="1" applyFill="1" applyBorder="1" applyAlignment="1">
      <alignment horizontal="center" vertical="center"/>
      <protection/>
    </xf>
    <xf numFmtId="0" fontId="13" fillId="13" borderId="45" xfId="28" applyFont="1" applyFill="1" applyBorder="1" applyAlignment="1">
      <alignment horizontal="center" vertical="center"/>
      <protection/>
    </xf>
    <xf numFmtId="0" fontId="13" fillId="13" borderId="45" xfId="28" applyFont="1" applyFill="1" applyBorder="1" applyAlignment="1">
      <alignment horizontal="left" vertical="center"/>
      <protection/>
    </xf>
    <xf numFmtId="3" fontId="9" fillId="13" borderId="45" xfId="29" applyNumberFormat="1" applyFont="1" applyFill="1" applyBorder="1" applyAlignment="1" applyProtection="1">
      <alignment horizontal="center" vertical="center"/>
      <protection/>
    </xf>
    <xf numFmtId="0" fontId="9" fillId="13" borderId="45" xfId="28" applyFont="1" applyFill="1" applyBorder="1" applyAlignment="1">
      <alignment horizontal="center" vertical="center"/>
      <protection/>
    </xf>
    <xf numFmtId="0" fontId="9" fillId="14" borderId="45" xfId="28" applyNumberFormat="1" applyFont="1" applyFill="1" applyBorder="1" applyAlignment="1">
      <alignment horizontal="center" vertical="center"/>
      <protection/>
    </xf>
    <xf numFmtId="0" fontId="9" fillId="14" borderId="45" xfId="28" applyFont="1" applyFill="1" applyBorder="1" applyAlignment="1">
      <alignment horizontal="left" vertical="center"/>
      <protection/>
    </xf>
    <xf numFmtId="4" fontId="9" fillId="14" borderId="45" xfId="29" applyNumberFormat="1" applyFont="1" applyFill="1" applyBorder="1" applyAlignment="1" applyProtection="1">
      <alignment horizontal="center" vertical="center"/>
      <protection/>
    </xf>
    <xf numFmtId="4" fontId="10" fillId="6" borderId="45" xfId="29" applyNumberFormat="1" applyFont="1" applyFill="1" applyBorder="1" applyAlignment="1" applyProtection="1">
      <alignment horizontal="center" vertical="center"/>
      <protection/>
    </xf>
    <xf numFmtId="9" fontId="10" fillId="6" borderId="45" xfId="30" applyNumberFormat="1" applyFont="1" applyFill="1" applyBorder="1" applyAlignment="1" applyProtection="1">
      <alignment horizontal="center" vertical="center"/>
      <protection/>
    </xf>
    <xf numFmtId="0" fontId="9" fillId="14" borderId="45" xfId="28" applyFont="1" applyFill="1" applyBorder="1" applyAlignment="1">
      <alignment horizontal="center" vertical="center"/>
      <protection/>
    </xf>
    <xf numFmtId="0" fontId="8" fillId="14" borderId="45" xfId="28" applyFont="1" applyFill="1" applyBorder="1" applyAlignment="1">
      <alignment horizontal="left" vertical="center"/>
      <protection/>
    </xf>
    <xf numFmtId="4" fontId="8" fillId="14" borderId="45" xfId="29" applyNumberFormat="1" applyFont="1" applyFill="1" applyBorder="1" applyAlignment="1" applyProtection="1">
      <alignment horizontal="center" vertical="center"/>
      <protection/>
    </xf>
    <xf numFmtId="4" fontId="8" fillId="6" borderId="45" xfId="29" applyNumberFormat="1" applyFont="1" applyFill="1" applyBorder="1" applyAlignment="1" applyProtection="1">
      <alignment horizontal="center" vertical="center"/>
      <protection/>
    </xf>
    <xf numFmtId="9" fontId="7" fillId="6" borderId="45" xfId="30" applyNumberFormat="1" applyFont="1" applyFill="1" applyBorder="1" applyAlignment="1" applyProtection="1">
      <alignment horizontal="center" vertical="center"/>
      <protection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46" xfId="0" applyFont="1" applyBorder="1" applyAlignment="1">
      <alignment horizontal="left" vertical="center"/>
    </xf>
    <xf numFmtId="0" fontId="0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left"/>
    </xf>
    <xf numFmtId="0" fontId="32" fillId="0" borderId="0" xfId="0" applyFont="1" applyAlignment="1">
      <alignment/>
    </xf>
    <xf numFmtId="0" fontId="31" fillId="0" borderId="0" xfId="0" applyFont="1"/>
    <xf numFmtId="0" fontId="30" fillId="0" borderId="0" xfId="0" applyFont="1" applyAlignment="1">
      <alignment/>
    </xf>
    <xf numFmtId="0" fontId="12" fillId="0" borderId="0" xfId="0" applyFont="1" applyAlignment="1">
      <alignment wrapText="1"/>
    </xf>
    <xf numFmtId="0" fontId="12" fillId="0" borderId="47" xfId="0" applyFont="1" applyBorder="1" applyAlignment="1">
      <alignment wrapText="1"/>
    </xf>
    <xf numFmtId="0" fontId="30" fillId="0" borderId="46" xfId="0" applyFont="1" applyBorder="1" applyAlignment="1">
      <alignment/>
    </xf>
    <xf numFmtId="0" fontId="1" fillId="0" borderId="47" xfId="0" applyFont="1" applyBorder="1"/>
    <xf numFmtId="0" fontId="1" fillId="0" borderId="47" xfId="0" applyFont="1" applyBorder="1" applyAlignment="1">
      <alignment horizontal="center"/>
    </xf>
  </cellXfs>
  <cellStyles count="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Énfasis4" xfId="20"/>
    <cellStyle name="Énfasis1" xfId="21"/>
    <cellStyle name="Énfasis6" xfId="22"/>
    <cellStyle name="Énfasis3" xfId="23"/>
    <cellStyle name="Salida" xfId="24"/>
    <cellStyle name="Notas" xfId="25"/>
    <cellStyle name="Cálculo" xfId="26"/>
    <cellStyle name="Incorrecto" xfId="27"/>
    <cellStyle name="Normal 4" xfId="28"/>
    <cellStyle name="Moneda 2" xfId="29"/>
    <cellStyle name="Porcentaje 2" xfId="3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35"/>
          <c:y val="0.042"/>
          <c:w val="0.94325"/>
          <c:h val="0.850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88"/>
            </a:solidFill>
            <a:ln w="6350" cap="flat" cmpd="sng">
              <a:solidFill>
                <a:srgbClr val="44B27E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Pt>
            <c:idx val="1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Pt>
            <c:idx val="2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Lbls>
            <c:numFmt formatCode="#,##0.00" sourceLinked="0"/>
            <c:txPr>
              <a:bodyPr vert="horz" rot="0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  <a:latin typeface="Calibri Light"/>
                    <a:ea typeface="Calibri Light"/>
                    <a:cs typeface="Calibri Ligh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Informe!$B$27:$D$27</c:f>
              <c:numCache/>
            </c:numRef>
          </c:cat>
          <c:val>
            <c:numRef>
              <c:f>Informe!$B$26:$D$26</c:f>
              <c:numCache/>
            </c:numRef>
          </c:val>
        </c:ser>
        <c:overlap val="3"/>
        <c:gapWidth val="60"/>
        <c:axId val="28710872"/>
        <c:axId val="9658074"/>
      </c:barChart>
      <c:catAx>
        <c:axId val="2871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sq" cmpd="sng">
            <a:solidFill>
              <a:schemeClr val="bg1">
                <a:lumMod val="50000"/>
              </a:schemeClr>
            </a:solidFill>
            <a:miter lim="800000"/>
          </a:ln>
        </c:spPr>
        <c:txPr>
          <a:bodyPr/>
          <a:lstStyle/>
          <a:p>
            <a:pPr>
              <a:defRPr lang="en-US" u="none" baseline="0">
                <a:solidFill>
                  <a:srgbClr val="000000"/>
                </a:solidFill>
                <a:latin typeface="Calibri Light"/>
                <a:ea typeface="Calibri Light"/>
                <a:cs typeface="Calibri Light"/>
              </a:defRPr>
            </a:pPr>
          </a:p>
        </c:txPr>
        <c:crossAx val="9658074"/>
        <c:crosses val="autoZero"/>
        <c:auto val="1"/>
        <c:lblOffset val="100"/>
        <c:noMultiLvlLbl val="0"/>
      </c:catAx>
      <c:valAx>
        <c:axId val="9658074"/>
        <c:scaling>
          <c:orientation val="minMax"/>
        </c:scaling>
        <c:delete val="1"/>
        <c:axPos val="l"/>
        <c:majorTickMark val="out"/>
        <c:minorTickMark val="none"/>
        <c:tickLblPos val="nextTo"/>
        <c:spPr>
          <a:ln w="6350" cap="flat" cmpd="sng"/>
        </c:spPr>
        <c:crossAx val="2871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6350">
      <a:noFill/>
    </a:ln>
  </c:spPr>
  <c:txPr>
    <a:bodyPr vert="horz" rot="0"/>
    <a:lstStyle/>
    <a:p>
      <a:pPr>
        <a:defRPr lang="en-US" u="none" baseline="0">
          <a:solidFill>
            <a:schemeClr val="tx1">
              <a:lumMod val="50000"/>
              <a:lumOff val="50000"/>
            </a:schemeClr>
          </a:solidFill>
          <a:latin typeface="Calibri Light"/>
          <a:ea typeface="Calibri Light"/>
          <a:cs typeface="Calibri Light"/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6350">
          <a:noFill/>
        </a:ln>
      </c:spPr>
      <c:txPr>
        <a:bodyPr vert="horz" rot="0"/>
        <a:lstStyle/>
        <a:p>
          <a:pPr>
            <a:defRPr lang="en-US" sz="1800" b="0" u="none" baseline="0">
              <a:solidFill>
                <a:srgbClr val="000000"/>
              </a:solidFill>
              <a:latin typeface="Calibri Light"/>
              <a:ea typeface="Calibri Light"/>
              <a:cs typeface="Calibri Light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Variación</c:v>
          </c:tx>
          <c:spPr>
            <a:solidFill>
              <a:srgbClr val="00B088"/>
            </a:solidFill>
            <a:ln w="6350" cap="flat" cmpd="sng">
              <a:solidFill>
                <a:srgbClr val="44B27E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Pt>
            <c:idx val="1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Pt>
            <c:idx val="2"/>
            <c:invertIfNegative val="0"/>
            <c:spPr>
              <a:solidFill>
                <a:srgbClr val="00B088"/>
              </a:solidFill>
              <a:ln w="6350" cap="flat" cmpd="sng">
                <a:solidFill>
                  <a:srgbClr val="44B27E"/>
                </a:solidFill>
              </a:ln>
            </c:spPr>
          </c:dPt>
          <c:dLbls>
            <c:numFmt formatCode="General" sourceLinked="1"/>
            <c:txPr>
              <a:bodyPr vert="horz" rot="0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  <a:latin typeface="Calibri Light"/>
                    <a:ea typeface="Calibri Light"/>
                    <a:cs typeface="Calibri Ligh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Informe!$G$27:$H$27</c:f>
              <c:numCache/>
            </c:numRef>
          </c:cat>
          <c:val>
            <c:numRef>
              <c:f>Informe!$G$26:$H$26</c:f>
              <c:numCache/>
            </c:numRef>
          </c:val>
        </c:ser>
        <c:overlap val="-25"/>
        <c:axId val="31149840"/>
        <c:axId val="65009655"/>
      </c:barChart>
      <c:catAx>
        <c:axId val="3114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 cap="sq" cmpd="sng">
            <a:solidFill>
              <a:schemeClr val="bg1">
                <a:lumMod val="50000"/>
              </a:schemeClr>
            </a:solidFill>
            <a:miter lim="800000"/>
          </a:ln>
        </c:spPr>
        <c:txPr>
          <a:bodyPr/>
          <a:lstStyle/>
          <a:p>
            <a:pPr>
              <a:defRPr lang="en-US" u="none" baseline="0">
                <a:solidFill>
                  <a:srgbClr val="000000"/>
                </a:solidFill>
                <a:latin typeface="Calibri Light"/>
                <a:ea typeface="Calibri Light"/>
                <a:cs typeface="Calibri Light"/>
              </a:defRPr>
            </a:pPr>
          </a:p>
        </c:txPr>
        <c:crossAx val="65009655"/>
        <c:crosses val="autoZero"/>
        <c:auto val="1"/>
        <c:lblOffset val="100"/>
        <c:noMultiLvlLbl val="0"/>
      </c:catAx>
      <c:valAx>
        <c:axId val="65009655"/>
        <c:scaling>
          <c:orientation val="minMax"/>
        </c:scaling>
        <c:delete val="1"/>
        <c:axPos val="l"/>
        <c:majorTickMark val="none"/>
        <c:minorTickMark val="none"/>
        <c:tickLblPos val="nextTo"/>
        <c:spPr>
          <a:ln w="6350" cap="flat" cmpd="sng"/>
        </c:spPr>
        <c:crossAx val="3114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6350">
      <a:noFill/>
    </a:ln>
  </c:spPr>
  <c:txPr>
    <a:bodyPr vert="horz" rot="0"/>
    <a:lstStyle/>
    <a:p>
      <a:pPr>
        <a:defRPr lang="en-US" u="none" baseline="0">
          <a:solidFill>
            <a:schemeClr val="tx1">
              <a:lumMod val="50000"/>
              <a:lumOff val="50000"/>
            </a:schemeClr>
          </a:solidFill>
          <a:latin typeface="Calibri Light"/>
          <a:ea typeface="Calibri Light"/>
          <a:cs typeface="Calibri Light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chart" Target="../charts/chart2.xml" /><Relationship Id="rId3" Type="http://schemas.openxmlformats.org/officeDocument/2006/relationships/image" Target="../media/image1.png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161925</xdr:colOff>
      <xdr:row>21</xdr:row>
      <xdr:rowOff>47626</xdr:rowOff>
    </xdr:from>
    <xdr:to>
      <xdr:col>4</xdr:col>
      <xdr:colOff>805275</xdr:colOff>
      <xdr:row>39</xdr:row>
      <xdr:rowOff>84976</xdr:rowOff>
    </xdr:to>
    <xdr:graphicFrame macro="">
      <xdr:nvGraphicFramePr>
        <xdr:cNvPr id="1" name="3 Gráfico"/>
        <xdr:cNvGraphicFramePr/>
      </xdr:nvGraphicFramePr>
      <xdr:xfrm>
        <a:off x="876300" y="5210175"/>
        <a:ext cx="4772025" cy="29527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5</xdr:col>
      <xdr:colOff>647700</xdr:colOff>
      <xdr:row>21</xdr:row>
      <xdr:rowOff>47626</xdr:rowOff>
    </xdr:from>
    <xdr:to>
      <xdr:col>9</xdr:col>
      <xdr:colOff>576675</xdr:colOff>
      <xdr:row>39</xdr:row>
      <xdr:rowOff>84976</xdr:rowOff>
    </xdr:to>
    <xdr:graphicFrame macro="">
      <xdr:nvGraphicFramePr>
        <xdr:cNvPr id="2" name="3 Gráfico"/>
        <xdr:cNvGraphicFramePr/>
      </xdr:nvGraphicFramePr>
      <xdr:xfrm>
        <a:off x="6667500" y="5210175"/>
        <a:ext cx="4324350" cy="29527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1047750</xdr:colOff>
      <xdr:row>1</xdr:row>
      <xdr:rowOff>390525</xdr:rowOff>
    </xdr:to>
    <xdr:sp fLocksText="0">
      <xdr:nvSpPr>
        <xdr:cNvPr id="3" name="TextBox 3"/>
        <xdr:cNvSpPr txBox="1"/>
      </xdr:nvSpPr>
      <xdr:spPr>
        <a:xfrm>
          <a:off x="714375" y="161925"/>
          <a:ext cx="8382000" cy="390525"/>
        </a:xfrm>
        <a:prstGeom prst="rect"/>
        <a:solidFill>
          <a:srgbClr val="FFFFFF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lIns="0" tIns="45720" rIns="0" bIns="45720" wrap="square"/>
        <a:p>
          <a:pPr>
            <a:defRPr lang="en-US" sz="1800" u="none" baseline="0">
              <a:solidFill>
                <a:schemeClr val="tx1"/>
              </a:solidFill>
              <a:latin typeface="Calibri Light"/>
              <a:ea typeface="Calibri Light"/>
              <a:cs typeface="Calibri Light"/>
            </a:defRPr>
          </a:pPr>
          <a:r>
            <a:t>Gastos totales y variación anual</a:t>
          </a:r>
        </a:p>
      </xdr:txBody>
    </xdr:sp>
    <xdr:clientData/>
  </xdr:twoCellAnchor>
  <xdr:twoCellAnchor editAs="oneCell">
    <xdr:from>
      <xdr:col>9</xdr:col>
      <xdr:colOff>438150</xdr:colOff>
      <xdr:row>1</xdr:row>
      <xdr:rowOff>47625</xdr:rowOff>
    </xdr:from>
    <xdr:to>
      <xdr:col>10</xdr:col>
      <xdr:colOff>0</xdr:colOff>
      <xdr:row>2</xdr:row>
      <xdr:rowOff>104775</xdr:rowOff>
    </xdr:to>
    <xdr:pic>
      <xdr:nvPicPr>
        <xdr:cNvPr id="4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848975" y="209550"/>
          <a:ext cx="409575" cy="5715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2.bin" /><Relationship Id="rId1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B2:K42"/>
  <sheetViews>
    <sheetView showGridLines="0" tabSelected="1" workbookViewId="0" topLeftCell="A1">
      <selection pane="topLeft" activeCell="A1" sqref="A1"/>
    </sheetView>
  </sheetViews>
  <sheetFormatPr defaultColWidth="9.14428571428571" defaultRowHeight="12.75" customHeight="1"/>
  <cols>
    <col min="1" max="1" width="10.7142857142857"/>
    <col min="2" max="2" width="12.4285714285714" style="95" customWidth="1"/>
    <col min="3" max="3" width="31.7142857142857" style="95" customWidth="1"/>
    <col min="4" max="6" width="17.7142857142857" style="96" customWidth="1"/>
    <col min="7" max="7" width="12.7142857142857" style="96" customWidth="1"/>
    <col min="8" max="9" width="17.7142857142857" style="96" customWidth="1"/>
    <col min="10" max="10" width="12.7142857142857" style="96" customWidth="1"/>
    <col min="11" max="11" width="10.7142857142857" style="96"/>
    <col min="12" max="12" width="9.14285714285714" style="95" customWidth="1"/>
    <col min="13" max="16384" width="9.14285714285714" style="95"/>
  </cols>
  <sheetData>
    <row r="2" spans="2:11" ht="41" customHeight="1">
      <c r="B2" s="95"/>
      <c r="C2" s="95"/>
      <c r="D2" s="96"/>
      <c r="E2" s="96"/>
      <c r="F2" s="96"/>
      <c r="G2" s="96"/>
      <c r="H2" s="96"/>
      <c r="I2" s="96"/>
      <c r="J2" s="96"/>
      <c r="K2" t="s">
        <v>59</v>
      </c>
    </row>
    <row r="3" spans="2:11" ht="12.75" customHeight="1">
      <c r="B3" s="111" t="s">
        <v>89</v>
      </c>
      <c r="C3" s="95"/>
      <c r="D3" s="96"/>
      <c r="E3" s="96"/>
      <c r="F3" s="96"/>
      <c r="G3" s="96"/>
      <c r="H3" s="96"/>
      <c r="I3" s="96"/>
      <c r="J3" s="96"/>
      <c r="K3"/>
    </row>
    <row r="4" spans="2:11" ht="30" customHeight="1" thickBot="1">
      <c r="B4" s="115" t="s">
        <v>88</v>
      </c>
      <c r="C4" s="95"/>
      <c r="D4" s="96"/>
      <c r="E4" s="96"/>
      <c r="F4" s="96"/>
      <c r="G4" s="96"/>
      <c r="H4" s="96"/>
      <c r="I4" s="96"/>
      <c r="J4" s="96"/>
      <c r="K4"/>
    </row>
    <row r="5" spans="2:11" ht="40" customHeight="1">
      <c r="B5" s="114" t="s">
        <v>22</v>
      </c>
      <c r="C5" s="116"/>
      <c r="D5" s="117"/>
      <c r="E5" s="117"/>
      <c r="F5" s="117"/>
      <c r="G5" s="117"/>
      <c r="H5" s="117"/>
      <c r="I5" s="117"/>
      <c r="J5" s="117"/>
      <c r="K5"/>
    </row>
    <row r="6" spans="2:11" ht="40" customHeight="1">
      <c r="B6" s="110" t="s">
        <v>53</v>
      </c>
      <c r="C6" s="95"/>
      <c r="D6" s="96"/>
      <c r="E6" s="96"/>
      <c r="F6" s="96"/>
      <c r="G6" s="96"/>
      <c r="H6" s="96"/>
      <c r="I6" s="96"/>
      <c r="J6" s="96"/>
      <c r="K6"/>
    </row>
    <row r="7" spans="2:11" ht="15" customHeight="1">
      <c r="B7" s="77" t="s">
        <v>0</v>
      </c>
      <c r="C7" s="78" t="s">
        <v>1</v>
      </c>
      <c r="D7" s="79">
        <f>Ctxt.ML.Anio3</f>
        <v>2017</v>
      </c>
      <c r="E7" s="78">
        <f>Ctxt.ML.Anio2</f>
        <v>2018</v>
      </c>
      <c r="F7" s="80"/>
      <c r="G7" s="77"/>
      <c r="H7" s="78">
        <f>Ctxt.ML.Anio1</f>
        <v>2019</v>
      </c>
      <c r="I7" s="80"/>
      <c r="J7" s="80"/>
      <c r="K7"/>
    </row>
    <row r="8" spans="2:11" ht="15" customHeight="1">
      <c r="B8" s="81"/>
      <c r="C8" s="82"/>
      <c r="D8" s="83" t="s">
        <v>2</v>
      </c>
      <c r="E8" s="83" t="s">
        <v>2</v>
      </c>
      <c r="F8" s="84" t="s">
        <v>3</v>
      </c>
      <c r="G8" s="84"/>
      <c r="H8" s="83" t="s">
        <v>2</v>
      </c>
      <c r="I8" s="84" t="s">
        <v>3</v>
      </c>
      <c r="J8" s="84"/>
      <c r="K8"/>
    </row>
    <row r="9" spans="2:11" ht="15" customHeight="1">
      <c r="B9" s="85" t="str">
        <f>Liq.Gas.Cap1.Cod</f>
        <v>1</v>
      </c>
      <c r="C9" s="86" t="s">
        <v>4</v>
      </c>
      <c r="D9" s="87">
        <f>Liq.Gas.Cap1.Mun.Anio3</f>
        <v>33937761.93</v>
      </c>
      <c r="E9" s="87">
        <f>Liq.Gas.Cap1.Mun.Anio2</f>
        <v>34256148.899999999</v>
      </c>
      <c r="F9" s="88">
        <f>E9-D9</f>
        <v>318386.96999999881</v>
      </c>
      <c r="G9" s="89">
        <f>IFERROR((E9-D9)/ABS(D9),"-")</f>
        <v>0.0093814957703075262</v>
      </c>
      <c r="H9" s="87">
        <f>Liq.Gas.Cap1.Mun.Anio1</f>
        <v>36630433.719999999</v>
      </c>
      <c r="I9" s="88">
        <f>H9-E9</f>
        <v>2374284.8200000003</v>
      </c>
      <c r="J9" s="89">
        <f>IFERROR((H9-E9)/ABS(E9),"-")</f>
        <v>0.069309741352741511</v>
      </c>
      <c r="K9"/>
    </row>
    <row r="10" spans="2:11" ht="15" customHeight="1">
      <c r="B10" s="85" t="str">
        <f>Liq.Gas.Cap2.Cod</f>
        <v>2</v>
      </c>
      <c r="C10" s="86" t="s">
        <v>5</v>
      </c>
      <c r="D10" s="87">
        <f>Liq.Gas.Cap2.Mun.Anio3</f>
        <v>38522201.460000001</v>
      </c>
      <c r="E10" s="87">
        <f>Liq.Gas.Cap2.Mun.Anio2</f>
        <v>42077011.700000003</v>
      </c>
      <c r="F10" s="88">
        <f>E10-D10</f>
        <v>3554810.2400000021</v>
      </c>
      <c r="G10" s="89">
        <f>IFERROR((E10-D10)/ABS(D10),"-")</f>
        <v>0.092279519478947303</v>
      </c>
      <c r="H10" s="87">
        <f>Liq.Gas.Cap2.Mun.Anio1</f>
        <v>42089111.310000002</v>
      </c>
      <c r="I10" s="88">
        <f>H10-E10</f>
        <v>12099.609999999404</v>
      </c>
      <c r="J10" s="89">
        <f>IFERROR((H10-E10)/ABS(E10),"-")</f>
        <v>0.00028755868135947978</v>
      </c>
      <c r="K10"/>
    </row>
    <row r="11" spans="2:11" ht="15" customHeight="1">
      <c r="B11" s="85" t="str">
        <f>Liq.Gas.Cap3.Cod</f>
        <v>3</v>
      </c>
      <c r="C11" s="86" t="s">
        <v>6</v>
      </c>
      <c r="D11" s="87">
        <f>Liq.Gas.Cap3.Mun.Anio3</f>
        <v>853976.81999999995</v>
      </c>
      <c r="E11" s="87">
        <f>Liq.Gas.Cap3.Mun.Anio2</f>
        <v>620981.68999999994</v>
      </c>
      <c r="F11" s="88">
        <f>E11-D11</f>
        <v>-232995.13</v>
      </c>
      <c r="G11" s="89">
        <f>IFERROR((E11-D11)/ABS(D11),"-")</f>
        <v>-0.27283542661029137</v>
      </c>
      <c r="H11" s="87">
        <f>Liq.Gas.Cap3.Mun.Anio1</f>
        <v>459378.90999999997</v>
      </c>
      <c r="I11" s="88">
        <f>H11-E11</f>
        <v>-161602.77999999997</v>
      </c>
      <c r="J11" s="89">
        <f>IFERROR((H11-E11)/ABS(E11),"-")</f>
        <v>-0.26023759251259082</v>
      </c>
      <c r="K11"/>
    </row>
    <row r="12" spans="2:11" ht="15" customHeight="1">
      <c r="B12" s="85" t="str">
        <f>Liq.Gas.Cap4.Cod</f>
        <v>4</v>
      </c>
      <c r="C12" s="86" t="s">
        <v>7</v>
      </c>
      <c r="D12" s="87">
        <f>Liq.Gas.Cap4.Mun.Anio3</f>
        <v>1834470.8999999999</v>
      </c>
      <c r="E12" s="87">
        <f>Liq.Gas.Cap4.Mun.Anio2</f>
        <v>2887923.5299999998</v>
      </c>
      <c r="F12" s="88">
        <f>E12-D12</f>
        <v>1053452.6299999999</v>
      </c>
      <c r="G12" s="89">
        <f>IFERROR((E12-D12)/ABS(D12),"-")</f>
        <v>0.57425420594025223</v>
      </c>
      <c r="H12" s="87">
        <f>Liq.Gas.Cap4.Mun.Anio1</f>
        <v>2291322.48</v>
      </c>
      <c r="I12" s="88">
        <f>H12-E12</f>
        <v>-596601.04999999981</v>
      </c>
      <c r="J12" s="89">
        <f>IFERROR((H12-E12)/ABS(E12),"-")</f>
        <v>-0.20658478100353297</v>
      </c>
      <c r="K12"/>
    </row>
    <row r="13" spans="2:11" ht="15" customHeight="1">
      <c r="B13" s="85" t="str">
        <f>Liq.Gas.Cap6.Cod</f>
        <v>6</v>
      </c>
      <c r="C13" s="86" t="s">
        <v>8</v>
      </c>
      <c r="D13" s="87">
        <f>Liq.Gas.Cap6.Mun.Anio3</f>
        <v>5474435.1699999999</v>
      </c>
      <c r="E13" s="87">
        <f>Liq.Gas.Cap6.Mun.Anio2</f>
        <v>9033300.4900000002</v>
      </c>
      <c r="F13" s="88">
        <f>E13-D13</f>
        <v>3558865.3200000003</v>
      </c>
      <c r="G13" s="89">
        <f>IFERROR((E13-D13)/ABS(D13),"-")</f>
        <v>0.65008812954853212</v>
      </c>
      <c r="H13" s="87">
        <f>Liq.Gas.Cap6.Mun.Anio1</f>
        <v>16311755.449999999</v>
      </c>
      <c r="I13" s="88">
        <f>H13-E13</f>
        <v>7278454.959999999</v>
      </c>
      <c r="J13" s="89">
        <f>IFERROR((H13-E13)/ABS(E13),"-")</f>
        <v>0.80573595089163241</v>
      </c>
      <c r="K13"/>
    </row>
    <row r="14" spans="2:11" ht="15" customHeight="1">
      <c r="B14" s="85" t="str">
        <f>Liq.Gas.Cap7.Cod</f>
        <v>7</v>
      </c>
      <c r="C14" s="86" t="s">
        <v>9</v>
      </c>
      <c r="D14" s="87">
        <f>Liq.Gas.Cap7.Mun.Anio3</f>
        <v>0</v>
      </c>
      <c r="E14" s="87">
        <f>Liq.Gas.Cap7.Mun.Anio2</f>
        <v>0</v>
      </c>
      <c r="F14" s="88">
        <f>E14-D14</f>
        <v>0</v>
      </c>
      <c r="G14" s="89" t="str">
        <f>IFERROR((E14-D14)/ABS(D14),"-")</f>
        <v>-</v>
      </c>
      <c r="H14" s="87">
        <f>Liq.Gas.Cap7.Mun.Anio1</f>
        <v>0</v>
      </c>
      <c r="I14" s="88">
        <f>H14-E14</f>
        <v>0</v>
      </c>
      <c r="J14" s="89" t="str">
        <f>IFERROR((H14-E14)/ABS(E14),"-")</f>
        <v>-</v>
      </c>
      <c r="K14"/>
    </row>
    <row r="15" spans="2:11" ht="15" customHeight="1">
      <c r="B15" s="85" t="str">
        <f>Liq.Gas.Cap8.Cod</f>
        <v>8</v>
      </c>
      <c r="C15" s="86" t="s">
        <v>10</v>
      </c>
      <c r="D15" s="87">
        <f>Liq.Gas.Cap8.Mun.Anio3</f>
        <v>499796.78000000003</v>
      </c>
      <c r="E15" s="87">
        <f>Liq.Gas.Cap8.Mun.Anio2</f>
        <v>383895.52000000002</v>
      </c>
      <c r="F15" s="88">
        <f>E15-D15</f>
        <v>-115901.26000000001</v>
      </c>
      <c r="G15" s="89">
        <f>IFERROR((E15-D15)/ABS(D15),"-")</f>
        <v>-0.23189677212406212</v>
      </c>
      <c r="H15" s="87">
        <f>Liq.Gas.Cap8.Mun.Anio1</f>
        <v>465293.33000000002</v>
      </c>
      <c r="I15" s="88">
        <f>H15-E15</f>
        <v>81397.809999999998</v>
      </c>
      <c r="J15" s="89">
        <f>IFERROR((H15-E15)/ABS(E15),"-")</f>
        <v>0.21203115368473172</v>
      </c>
      <c r="K15"/>
    </row>
    <row r="16" spans="2:11" ht="15" customHeight="1">
      <c r="B16" s="85" t="str">
        <f>Liq.Gas.Cap9.Cod</f>
        <v>9</v>
      </c>
      <c r="C16" s="86" t="s">
        <v>11</v>
      </c>
      <c r="D16" s="87">
        <f>Liq.Gas.Cap9.Mun.Anio3</f>
        <v>11590112.199999999</v>
      </c>
      <c r="E16" s="87">
        <f>Liq.Gas.Cap9.Mun.Anio2</f>
        <v>2336153.9100000001</v>
      </c>
      <c r="F16" s="88">
        <f>E16-D16</f>
        <v>-9253958.2899999991</v>
      </c>
      <c r="G16" s="89">
        <f>IFERROR((E16-D16)/ABS(D16),"-")</f>
        <v>-0.79843560875968045</v>
      </c>
      <c r="H16" s="87">
        <f>Liq.Gas.Cap9.Mun.Anio1</f>
        <v>11400445.880000001</v>
      </c>
      <c r="I16" s="88">
        <f>H16-E16</f>
        <v>9064291.9700000007</v>
      </c>
      <c r="J16" s="89">
        <f>IFERROR((H16-E16)/ABS(E16),"-")</f>
        <v>3.8800063348565934</v>
      </c>
      <c r="K16"/>
    </row>
    <row r="17" spans="2:11" ht="15" customHeight="1">
      <c r="B17" s="90"/>
      <c r="C17" s="91" t="s">
        <v>12</v>
      </c>
      <c r="D17" s="92">
        <f>SUM(D9:D16)</f>
        <v>92712755.260000005</v>
      </c>
      <c r="E17" s="92">
        <f>SUM(E9:E16)</f>
        <v>91595415.73999998</v>
      </c>
      <c r="F17" s="93">
        <f>SUM(F9:F16)</f>
        <v>-1117339.5199999977</v>
      </c>
      <c r="G17" s="94">
        <f>IFERROR((E17-D17)/ABS(D17),"-")</f>
        <v>-0.012051626735356992</v>
      </c>
      <c r="H17" s="92">
        <f>SUM(H9:H16)</f>
        <v>109647741.08</v>
      </c>
      <c r="I17" s="93">
        <f>SUM(I9:I16)</f>
        <v>18052325.34</v>
      </c>
      <c r="J17" s="94">
        <f>IFERROR((H17-E17)/ABS(E17),"-")</f>
        <v>0.1970876511030073</v>
      </c>
      <c r="K17"/>
    </row>
    <row r="18" spans="2:11" ht="12.75" customHeight="1">
      <c r="B18" s="95"/>
      <c r="C18" s="95"/>
      <c r="D18" s="96"/>
      <c r="E18" s="96"/>
      <c r="F18" s="96"/>
      <c r="G18" s="96"/>
      <c r="H18" s="96"/>
      <c r="I18" s="96"/>
      <c r="J18" s="96"/>
      <c r="K18"/>
    </row>
    <row r="19" spans="2:11" ht="12.75" customHeight="1">
      <c r="B19" s="95"/>
      <c r="C19" s="95"/>
      <c r="D19" s="96"/>
      <c r="E19" s="96"/>
      <c r="F19" s="96"/>
      <c r="G19" s="96"/>
      <c r="H19" s="96"/>
      <c r="I19" s="96"/>
      <c r="J19" s="96"/>
      <c r="K19"/>
    </row>
    <row r="20" spans="2:11" ht="27.75" customHeight="1" thickBot="1">
      <c r="B20" s="97" t="s">
        <v>13</v>
      </c>
      <c r="C20" s="97"/>
      <c r="D20" s="97"/>
      <c r="E20" s="97"/>
      <c r="F20" s="97"/>
      <c r="G20" s="97"/>
      <c r="H20" s="97"/>
      <c r="I20" s="97"/>
      <c r="J20" s="97"/>
      <c r="K20"/>
    </row>
    <row r="21" spans="2:11" ht="12.75">
      <c r="B21" s="99"/>
      <c r="C21" s="100"/>
      <c r="D21" s="101"/>
      <c r="E21" s="101"/>
      <c r="F21" s="96"/>
      <c r="G21" s="96"/>
      <c r="H21" s="96"/>
      <c r="I21" s="96"/>
      <c r="J21" s="96"/>
      <c r="K21"/>
    </row>
    <row r="22" spans="2:11" ht="12.75">
      <c r="B22" s="99"/>
      <c r="C22" s="99"/>
      <c r="D22" s="101"/>
      <c r="E22" s="101"/>
      <c r="F22" s="96"/>
      <c r="G22" s="96"/>
      <c r="H22" s="96"/>
      <c r="I22" s="96"/>
      <c r="J22" s="96"/>
      <c r="K22"/>
    </row>
    <row r="23" spans="2:11" ht="12.75">
      <c r="B23" s="102"/>
      <c r="C23" s="102"/>
      <c r="D23" s="103"/>
      <c r="E23" s="103"/>
      <c r="F23" s="103"/>
      <c r="G23" s="103"/>
      <c r="H23" s="103"/>
      <c r="I23" s="96"/>
      <c r="J23" s="96"/>
      <c r="K23"/>
    </row>
    <row r="24" spans="2:11" ht="12.75">
      <c r="B24" s="102"/>
      <c r="C24" s="102"/>
      <c r="D24" s="103"/>
      <c r="E24" s="103"/>
      <c r="F24" s="103"/>
      <c r="G24" s="103"/>
      <c r="H24" s="103"/>
      <c r="I24" s="101"/>
      <c r="J24" s="96"/>
      <c r="K24"/>
    </row>
    <row r="25" spans="2:11" ht="12.75">
      <c r="B25" s="102"/>
      <c r="C25" s="102"/>
      <c r="D25" s="103"/>
      <c r="E25" s="103"/>
      <c r="F25" s="103"/>
      <c r="G25" s="103"/>
      <c r="H25" s="103"/>
      <c r="I25" s="101"/>
      <c r="J25" s="96"/>
      <c r="K25"/>
    </row>
    <row r="26" spans="2:11" ht="12.75">
      <c r="B26" s="104">
        <f>D17</f>
        <v>92712755.260000005</v>
      </c>
      <c r="C26" s="104">
        <f>E17</f>
        <v>91595415.73999998</v>
      </c>
      <c r="D26" s="105">
        <f>H17</f>
        <v>109647741.08</v>
      </c>
      <c r="E26" s="101"/>
      <c r="F26" s="101"/>
      <c r="G26" s="106">
        <f>G17</f>
        <v>-0.012051626735356992</v>
      </c>
      <c r="H26" s="106">
        <f>J17</f>
        <v>0.1970876511030073</v>
      </c>
      <c r="I26" s="101"/>
      <c r="J26" s="96"/>
      <c r="K26"/>
    </row>
    <row r="27" spans="2:11" ht="12.75">
      <c r="B27" s="99">
        <f>D7</f>
        <v>2017</v>
      </c>
      <c r="C27" s="99">
        <f>E7</f>
        <v>2018</v>
      </c>
      <c r="D27" s="101">
        <f>H7</f>
        <v>2019</v>
      </c>
      <c r="E27" s="101"/>
      <c r="F27" s="101"/>
      <c r="G27" s="101">
        <f>E7</f>
        <v>2018</v>
      </c>
      <c r="H27" s="101">
        <f>H7</f>
        <v>2019</v>
      </c>
      <c r="I27" s="101"/>
      <c r="J27" s="96"/>
      <c r="K27"/>
    </row>
    <row r="28" spans="2:11" ht="12.75">
      <c r="B28" s="102"/>
      <c r="C28" s="102"/>
      <c r="D28" s="103"/>
      <c r="E28" s="103"/>
      <c r="F28" s="103"/>
      <c r="G28" s="103"/>
      <c r="H28" s="103"/>
      <c r="I28" s="96"/>
      <c r="J28" s="96"/>
      <c r="K28"/>
    </row>
    <row r="29" spans="2:11" ht="12.75">
      <c r="B29" s="102"/>
      <c r="C29" s="102"/>
      <c r="D29" s="103"/>
      <c r="E29" s="103"/>
      <c r="F29" s="103"/>
      <c r="G29" s="103"/>
      <c r="H29" s="103"/>
      <c r="I29" s="96"/>
      <c r="J29" s="96"/>
      <c r="K29"/>
    </row>
    <row r="30" spans="2:11" ht="12.75">
      <c r="B30" s="102"/>
      <c r="C30" s="102"/>
      <c r="D30" s="103"/>
      <c r="E30" s="103"/>
      <c r="F30" s="103"/>
      <c r="G30" s="103"/>
      <c r="H30" s="103"/>
      <c r="I30" s="96"/>
      <c r="J30" s="96"/>
      <c r="K30"/>
    </row>
    <row r="31" spans="2:11" ht="12.75">
      <c r="B31" s="102"/>
      <c r="C31" s="102"/>
      <c r="D31" s="103"/>
      <c r="E31" s="103"/>
      <c r="F31" s="103"/>
      <c r="G31" s="103"/>
      <c r="H31" s="103"/>
      <c r="I31" s="96"/>
      <c r="J31" s="96"/>
      <c r="K31"/>
    </row>
    <row r="32" spans="2:11" ht="12.75">
      <c r="B32" s="102"/>
      <c r="C32" s="102"/>
      <c r="D32" s="103"/>
      <c r="E32" s="103"/>
      <c r="F32" s="103"/>
      <c r="G32" s="103"/>
      <c r="H32" s="103"/>
      <c r="I32" s="96"/>
      <c r="J32" s="96"/>
      <c r="K32"/>
    </row>
    <row r="33" spans="2:11" ht="12.75">
      <c r="B33" s="102"/>
      <c r="C33" s="95"/>
      <c r="D33" s="107"/>
      <c r="E33" s="107"/>
      <c r="F33" s="96"/>
      <c r="G33" s="96"/>
      <c r="H33" s="96"/>
      <c r="I33" s="96"/>
      <c r="J33" s="96"/>
      <c r="K33"/>
    </row>
    <row r="34" spans="2:11" ht="12.75">
      <c r="B34" s="102"/>
      <c r="C34" s="108"/>
      <c r="D34" s="107"/>
      <c r="E34" s="107"/>
      <c r="F34" s="96"/>
      <c r="G34" s="96"/>
      <c r="H34" s="96"/>
      <c r="I34" s="96"/>
      <c r="J34" s="96"/>
      <c r="K34"/>
    </row>
    <row r="35" spans="2:11" ht="12.75">
      <c r="B35" s="102"/>
      <c r="C35" s="108"/>
      <c r="D35" s="107"/>
      <c r="E35" s="107"/>
      <c r="F35" s="96"/>
      <c r="G35" s="96"/>
      <c r="H35" s="96"/>
      <c r="I35" s="96"/>
      <c r="J35" s="96"/>
      <c r="K35"/>
    </row>
    <row r="36" spans="2:11" ht="12.75">
      <c r="B36" s="95"/>
      <c r="C36" s="108"/>
      <c r="D36" s="107"/>
      <c r="E36" s="107"/>
      <c r="F36" s="96"/>
      <c r="G36" s="96"/>
      <c r="H36" s="96"/>
      <c r="I36" s="96"/>
      <c r="J36" s="96"/>
      <c r="K36"/>
    </row>
    <row r="37" spans="2:11" ht="12.75">
      <c r="B37" s="95"/>
      <c r="C37" s="108"/>
      <c r="D37" s="107"/>
      <c r="E37" s="107"/>
      <c r="F37" s="96"/>
      <c r="G37" s="96"/>
      <c r="H37" s="96"/>
      <c r="I37" s="96"/>
      <c r="J37" s="96"/>
      <c r="K37"/>
    </row>
    <row r="38" spans="2:11" ht="12.75" customHeight="1">
      <c r="B38" s="95"/>
      <c r="C38" s="95"/>
      <c r="D38" s="96"/>
      <c r="E38" s="96"/>
      <c r="F38" s="96"/>
      <c r="G38" s="96"/>
      <c r="H38" s="96"/>
      <c r="I38" s="96"/>
      <c r="J38" s="96"/>
      <c r="K38"/>
    </row>
    <row r="39" spans="2:11" ht="12.75" customHeight="1">
      <c r="B39" s="95"/>
      <c r="C39" s="95"/>
      <c r="D39" s="96"/>
      <c r="E39" s="96"/>
      <c r="F39" s="96"/>
      <c r="G39" s="96"/>
      <c r="H39" s="96"/>
      <c r="I39" s="96"/>
      <c r="J39" s="96"/>
      <c r="K39"/>
    </row>
    <row r="40" spans="2:11" ht="15" customHeight="1">
      <c r="B40" s="95"/>
      <c r="C40" s="95"/>
      <c r="D40" s="95"/>
      <c r="E40" s="96"/>
      <c r="F40" s="96"/>
      <c r="G40" s="96"/>
      <c r="H40" s="96"/>
      <c r="I40" s="96"/>
      <c r="J40" s="96"/>
      <c r="K40"/>
    </row>
    <row r="41" spans="2:11" ht="12.75" customHeight="1">
      <c r="B41" s="95"/>
      <c r="C41" s="95"/>
      <c r="D41" s="96"/>
      <c r="E41" s="96"/>
      <c r="F41" s="96"/>
      <c r="G41" s="96"/>
      <c r="H41" s="96"/>
      <c r="I41" s="96"/>
      <c r="J41" s="96"/>
      <c r="K41"/>
    </row>
    <row r="42" spans="2:11" ht="15" customHeight="1">
      <c r="B42" s="109" t="s">
        <v>14</v>
      </c>
      <c r="C42" s="109"/>
      <c r="D42" s="109"/>
      <c r="E42" s="109"/>
      <c r="F42" s="109"/>
      <c r="G42" s="109"/>
      <c r="H42" s="109"/>
      <c r="I42" s="109"/>
      <c r="J42" s="109"/>
      <c r="K42"/>
    </row>
  </sheetData>
  <mergeCells count="9">
    <mergeCell ref="B42:J42"/>
    <mergeCell ref="E7:G7"/>
    <mergeCell ref="H7:J7"/>
    <mergeCell ref="F8:G8"/>
    <mergeCell ref="I8:J8"/>
    <mergeCell ref="B20:J20"/>
    <mergeCell ref="B6:J6"/>
    <mergeCell ref="B2:J2"/>
    <mergeCell ref="B5:J5"/>
  </mergeCells>
  <printOptions horizontalCentered="1"/>
  <pageMargins left="0" right="0" top="0.393700787401575" bottom="0.314960634614539" header="0.314960634614539" footer="0.314960634614539"/>
  <pageSetup orientation="landscape" paperSize="9" r:id="rId2"/>
  <ignoredErrors>
    <ignoredError sqref="A1:K42" numberStoredAsText="1"/>
    <ignoredError sqref="A1:K4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U499"/>
  <sheetViews>
    <sheetView workbookViewId="0" topLeftCell="A1">
      <pane ySplit="2" topLeftCell="A3" activePane="bottomLeft" state="frozen"/>
      <selection pane="topLeft" activeCell="C1" sqref="C1"/>
      <selection pane="bottomLeft" activeCell="B10" sqref="B10"/>
    </sheetView>
  </sheetViews>
  <sheetFormatPr defaultColWidth="11.4242857142857" defaultRowHeight="15" customHeight="1"/>
  <cols>
    <col min="1" max="1" width="21" style="51" bestFit="1" customWidth="1"/>
    <col min="2" max="2" width="24.8571428571429" style="51" bestFit="1" customWidth="1"/>
    <col min="3" max="3" width="4.71428571428571" style="51" customWidth="1"/>
    <col min="4" max="4" width="19.4285714285714" style="51" bestFit="1" customWidth="1"/>
    <col min="5" max="5" width="14.4285714285714" style="51" customWidth="1"/>
    <col min="6" max="6" width="51.7142857142857" style="75" bestFit="1" customWidth="1"/>
    <col min="7" max="7" width="13.8571428571429" style="51" bestFit="1" customWidth="1"/>
    <col min="8" max="9" width="15.2857142857143" style="51" bestFit="1" customWidth="1"/>
    <col min="10" max="10" width="14.4285714285714" style="51" bestFit="1" customWidth="1"/>
    <col min="11" max="12" width="15.2857142857143" style="51" bestFit="1" customWidth="1"/>
    <col min="13" max="14" width="16.4285714285714" style="51" bestFit="1" customWidth="1"/>
    <col min="15" max="15" width="15.4285714285714" style="51" bestFit="1" customWidth="1"/>
    <col min="16" max="18" width="16.5714285714286" style="51" bestFit="1" customWidth="1"/>
    <col min="19" max="20" width="11.4285714285714" style="51" customWidth="1"/>
    <col min="21" max="21" width="25.4285714285714" style="51" bestFit="1" customWidth="1"/>
    <col min="22" max="22" width="11.4285714285714" style="51" customWidth="1"/>
    <col min="23" max="16384" width="11.4285714285714" style="51"/>
  </cols>
  <sheetData>
    <row r="1" spans="1:18" ht="15.75" thickBot="1">
      <c r="A1" s="1" t="s">
        <v>15</v>
      </c>
      <c r="B1" s="2"/>
      <c r="E1" s="3" t="s">
        <v>16</v>
      </c>
      <c r="F1" s="3" t="s">
        <v>1</v>
      </c>
      <c r="G1" s="4" t="s">
        <v>17</v>
      </c>
      <c r="H1" s="4"/>
      <c r="I1" s="5"/>
      <c r="J1" s="6" t="s">
        <v>18</v>
      </c>
      <c r="K1" s="6"/>
      <c r="L1" s="7"/>
      <c r="M1" s="8" t="s">
        <v>19</v>
      </c>
      <c r="N1" s="8"/>
      <c r="O1" s="9"/>
      <c r="P1" s="10" t="s">
        <v>20</v>
      </c>
      <c r="Q1" s="10"/>
      <c r="R1" s="11"/>
    </row>
    <row r="2" spans="1:18" ht="15.75" thickBot="1">
      <c r="A2" s="12"/>
      <c r="B2" s="13"/>
      <c r="C2" s="14"/>
      <c r="D2" s="15"/>
      <c r="E2" s="16"/>
      <c r="F2" s="16"/>
      <c r="G2" s="4">
        <f>Ctxt.ML.Anio3</f>
        <v>2017</v>
      </c>
      <c r="H2" s="4">
        <f>Ctxt.ML.Anio2</f>
        <v>2018</v>
      </c>
      <c r="I2" s="5">
        <f>Ctxt.ML.Anio1</f>
        <v>2019</v>
      </c>
      <c r="J2" s="6">
        <f>Ctxt.ML.Anio3</f>
        <v>2017</v>
      </c>
      <c r="K2" s="6">
        <f>Ctxt.ML.Anio2</f>
        <v>2018</v>
      </c>
      <c r="L2" s="7">
        <f>Ctxt.ML.Anio1</f>
        <v>2019</v>
      </c>
      <c r="M2" s="8">
        <f>Ctxt.ML.Anio3</f>
        <v>2017</v>
      </c>
      <c r="N2" s="8">
        <f>Ctxt.ML.Anio2</f>
        <v>2018</v>
      </c>
      <c r="O2" s="9">
        <f>Ctxt.ML.Anio1</f>
        <v>2019</v>
      </c>
      <c r="P2" s="10">
        <f>Ctxt.ML.Anio3</f>
        <v>2017</v>
      </c>
      <c r="Q2" s="10">
        <f>Ctxt.ML.Anio2</f>
        <v>2018</v>
      </c>
      <c r="R2" s="11">
        <f>Ctxt.ML.Anio1</f>
        <v>2019</v>
      </c>
    </row>
    <row r="3" spans="1:18" ht="15.75" thickBot="1">
      <c r="A3" s="17" t="s">
        <v>21</v>
      </c>
      <c r="B3" s="18" t="s">
        <v>58</v>
      </c>
      <c r="D3" s="19" t="s">
        <v>23</v>
      </c>
      <c r="E3" s="20"/>
      <c r="F3" s="21" t="s">
        <v>24</v>
      </c>
      <c r="G3" s="22">
        <v>95071</v>
      </c>
      <c r="H3" s="23">
        <v>95550</v>
      </c>
      <c r="I3" s="24">
        <v>95814</v>
      </c>
      <c r="J3" s="22">
        <v>6084578</v>
      </c>
      <c r="K3" s="23">
        <v>6459763</v>
      </c>
      <c r="L3" s="24">
        <v>6561204</v>
      </c>
      <c r="M3" s="22">
        <v>12818776</v>
      </c>
      <c r="N3" s="23">
        <v>13317349</v>
      </c>
      <c r="O3" s="24">
        <v>13334704</v>
      </c>
      <c r="P3" s="22">
        <v>44345268</v>
      </c>
      <c r="Q3" s="23">
        <v>44473303</v>
      </c>
      <c r="R3" s="24">
        <v>44978605</v>
      </c>
    </row>
    <row r="4" spans="1:18" ht="15.75" thickBot="1">
      <c r="A4" s="25" t="s">
        <v>25</v>
      </c>
      <c r="B4" s="26" t="s">
        <v>54</v>
      </c>
      <c r="E4" s="27"/>
      <c r="F4" s="27" t="s">
        <v>27</v>
      </c>
      <c r="G4" s="28">
        <v>36098</v>
      </c>
      <c r="H4" s="29">
        <v>36098</v>
      </c>
      <c r="I4" s="30">
        <v>36098</v>
      </c>
      <c r="J4" s="28">
        <v>2829614</v>
      </c>
      <c r="K4" s="29">
        <v>2956983</v>
      </c>
      <c r="L4" s="30">
        <v>2968702</v>
      </c>
      <c r="M4" s="28">
        <v>6702805</v>
      </c>
      <c r="N4" s="29">
        <v>6893747</v>
      </c>
      <c r="O4" s="30">
        <v>6851475</v>
      </c>
      <c r="P4" s="28">
        <v>25030949</v>
      </c>
      <c r="Q4" s="29">
        <v>24997414</v>
      </c>
      <c r="R4" s="30">
        <v>25124631</v>
      </c>
    </row>
    <row r="5" spans="1:18" ht="15.75" thickBot="1">
      <c r="A5" s="25" t="s">
        <v>28</v>
      </c>
      <c r="B5" s="26" t="s">
        <v>53</v>
      </c>
      <c r="D5" s="19" t="s">
        <v>30</v>
      </c>
      <c r="E5" s="31" t="s">
        <v>48</v>
      </c>
      <c r="F5" s="32" t="s">
        <v>62</v>
      </c>
      <c r="G5" s="33">
        <v>68065567.269999996</v>
      </c>
      <c r="H5" s="34">
        <v>62129327.630000003</v>
      </c>
      <c r="I5" s="35">
        <v>60728180.530000001</v>
      </c>
      <c r="J5" s="33">
        <v>3945822320.0799999</v>
      </c>
      <c r="K5" s="34">
        <v>4135943898.7399998</v>
      </c>
      <c r="L5" s="35">
        <v>4117393173.5500002</v>
      </c>
      <c r="M5" s="33">
        <v>5844964982.1599998</v>
      </c>
      <c r="N5" s="34">
        <v>6067673646.8000002</v>
      </c>
      <c r="O5" s="35">
        <v>6092991610.25</v>
      </c>
      <c r="P5" s="33">
        <v>20645088067.41</v>
      </c>
      <c r="Q5" s="34">
        <v>20765904046.580002</v>
      </c>
      <c r="R5" s="35">
        <v>20921772816.82</v>
      </c>
    </row>
    <row r="6" spans="1:18" ht="15">
      <c r="A6" s="25" t="s">
        <v>33</v>
      </c>
      <c r="B6" s="26">
        <v>2019</v>
      </c>
      <c r="E6" s="31" t="s">
        <v>44</v>
      </c>
      <c r="F6" s="32" t="s">
        <v>61</v>
      </c>
      <c r="G6" s="33">
        <v>5410133.8899999997</v>
      </c>
      <c r="H6" s="34">
        <v>8041827.8200000003</v>
      </c>
      <c r="I6" s="35">
        <v>4904664.6699999999</v>
      </c>
      <c r="J6" s="33">
        <v>282127046.94</v>
      </c>
      <c r="K6" s="34">
        <v>347956627.16000003</v>
      </c>
      <c r="L6" s="35">
        <v>343037516.76999998</v>
      </c>
      <c r="M6" s="33">
        <v>722811610.00999999</v>
      </c>
      <c r="N6" s="34">
        <v>859872569.79999995</v>
      </c>
      <c r="O6" s="35">
        <v>830676631.82000005</v>
      </c>
      <c r="P6" s="33">
        <v>1701083060.6099999</v>
      </c>
      <c r="Q6" s="34">
        <v>2024598847.99</v>
      </c>
      <c r="R6" s="35">
        <v>2048527930.51</v>
      </c>
    </row>
    <row r="7" spans="1:18" ht="15">
      <c r="A7" s="25" t="s">
        <v>36</v>
      </c>
      <c r="B7" s="26">
        <v>2018</v>
      </c>
      <c r="E7" s="31" t="s">
        <v>41</v>
      </c>
      <c r="F7" s="36" t="s">
        <v>56</v>
      </c>
      <c r="G7" s="37">
        <v>11195036.449999999</v>
      </c>
      <c r="H7" s="38">
        <v>9952427.5399999991</v>
      </c>
      <c r="I7" s="39">
        <v>11836780.67</v>
      </c>
      <c r="J7" s="37">
        <v>1126333587.74</v>
      </c>
      <c r="K7" s="38">
        <v>1149642699.98</v>
      </c>
      <c r="L7" s="39">
        <v>1123535646.3299999</v>
      </c>
      <c r="M7" s="37">
        <v>2217181299.1500001</v>
      </c>
      <c r="N7" s="38">
        <v>2321173280.9699998</v>
      </c>
      <c r="O7" s="39">
        <v>2311014401.1500001</v>
      </c>
      <c r="P7" s="37">
        <v>8145885941.7200003</v>
      </c>
      <c r="Q7" s="38">
        <v>8308470488.1300001</v>
      </c>
      <c r="R7" s="39">
        <v>8403405876.04</v>
      </c>
    </row>
    <row r="8" spans="1:18" ht="15">
      <c r="A8" s="25" t="s">
        <v>39</v>
      </c>
      <c r="B8" s="26">
        <v>2017</v>
      </c>
      <c r="E8" s="31" t="s">
        <v>38</v>
      </c>
      <c r="F8" s="36" t="s">
        <v>37</v>
      </c>
      <c r="G8" s="37">
        <v>12506345.34</v>
      </c>
      <c r="H8" s="38">
        <v>12598125.060000001</v>
      </c>
      <c r="I8" s="39">
        <v>13173077.27</v>
      </c>
      <c r="J8" s="37">
        <v>2258504184.0500002</v>
      </c>
      <c r="K8" s="38">
        <v>2336447087.8800001</v>
      </c>
      <c r="L8" s="39">
        <v>2359114895.4200001</v>
      </c>
      <c r="M8" s="37">
        <v>4127865265.6500001</v>
      </c>
      <c r="N8" s="38">
        <v>4366359695.25</v>
      </c>
      <c r="O8" s="39">
        <v>4419455520.4399996</v>
      </c>
      <c r="P8" s="37">
        <v>16464626569.32</v>
      </c>
      <c r="Q8" s="38">
        <v>16818289398.52</v>
      </c>
      <c r="R8" s="39">
        <v>17483545921.080002</v>
      </c>
    </row>
    <row r="9" spans="1:18" ht="15">
      <c r="A9" s="25" t="s">
        <v>42</v>
      </c>
      <c r="B9" s="26" t="s">
        <v>51</v>
      </c>
      <c r="E9" s="31" t="s">
        <v>35</v>
      </c>
      <c r="F9" s="36" t="s">
        <v>26</v>
      </c>
      <c r="G9" s="37">
        <v>1947547.8200000001</v>
      </c>
      <c r="H9" s="38">
        <v>1324532.1599999999</v>
      </c>
      <c r="I9" s="39">
        <v>2383898.3999999999</v>
      </c>
      <c r="J9" s="37">
        <v>155594723.50999999</v>
      </c>
      <c r="K9" s="38">
        <v>133654296.09</v>
      </c>
      <c r="L9" s="39">
        <v>175590725.13</v>
      </c>
      <c r="M9" s="37">
        <v>187560069.47999999</v>
      </c>
      <c r="N9" s="38">
        <v>197960260.78999999</v>
      </c>
      <c r="O9" s="39">
        <v>216593305.38</v>
      </c>
      <c r="P9" s="37">
        <v>856761371.59000003</v>
      </c>
      <c r="Q9" s="38">
        <v>804737932.95000005</v>
      </c>
      <c r="R9" s="39">
        <v>907416907.11000001</v>
      </c>
    </row>
    <row r="10" spans="1:18" ht="15">
      <c r="A10" s="25" t="s">
        <v>45</v>
      </c>
      <c r="B10" s="40" t="s">
        <v>57</v>
      </c>
      <c r="E10" s="31" t="s">
        <v>32</v>
      </c>
      <c r="F10" s="36" t="s">
        <v>29</v>
      </c>
      <c r="G10" s="37">
        <v>0</v>
      </c>
      <c r="H10" s="38">
        <v>0</v>
      </c>
      <c r="I10" s="39">
        <v>0</v>
      </c>
      <c r="J10" s="37">
        <v>69245407.939999998</v>
      </c>
      <c r="K10" s="38">
        <v>107549720.03</v>
      </c>
      <c r="L10" s="39">
        <v>51299397.280000001</v>
      </c>
      <c r="M10" s="37">
        <v>60052562.789999999</v>
      </c>
      <c r="N10" s="38">
        <v>180189964.66</v>
      </c>
      <c r="O10" s="39">
        <v>152489223.69</v>
      </c>
      <c r="P10" s="37">
        <v>273575717.88999999</v>
      </c>
      <c r="Q10" s="38">
        <v>437291833.25999999</v>
      </c>
      <c r="R10" s="39">
        <v>336438564.14999998</v>
      </c>
    </row>
    <row r="11" spans="1:18" ht="15">
      <c r="A11" s="41" t="s">
        <v>49</v>
      </c>
      <c r="B11" s="42">
        <v>44195</v>
      </c>
      <c r="E11" s="31" t="s">
        <v>68</v>
      </c>
      <c r="F11" s="36" t="s">
        <v>46</v>
      </c>
      <c r="G11" s="37">
        <v>50000</v>
      </c>
      <c r="H11" s="38">
        <v>5500</v>
      </c>
      <c r="I11" s="39">
        <v>61936.099999999999</v>
      </c>
      <c r="J11" s="37">
        <v>33605548.43</v>
      </c>
      <c r="K11" s="38">
        <v>37495225.670000002</v>
      </c>
      <c r="L11" s="39">
        <v>33483777.300000001</v>
      </c>
      <c r="M11" s="37">
        <v>170286404.11000001</v>
      </c>
      <c r="N11" s="38">
        <v>263768778.83000001</v>
      </c>
      <c r="O11" s="39">
        <v>275403111.56999999</v>
      </c>
      <c r="P11" s="37">
        <v>1424690719.8199999</v>
      </c>
      <c r="Q11" s="38">
        <v>1876843312.6700001</v>
      </c>
      <c r="R11" s="39">
        <v>1960716568.24</v>
      </c>
    </row>
    <row r="12" spans="1:18" ht="15">
      <c r="A12" s="41" t="s">
        <v>52</v>
      </c>
      <c r="B12" s="43">
        <v>2011</v>
      </c>
      <c r="E12" s="31" t="s">
        <v>66</v>
      </c>
      <c r="F12" s="36" t="s">
        <v>90</v>
      </c>
      <c r="G12" s="37">
        <v>499921.78000000003</v>
      </c>
      <c r="H12" s="38">
        <v>315308.32000000001</v>
      </c>
      <c r="I12" s="39">
        <v>486416.59000000003</v>
      </c>
      <c r="J12" s="37">
        <v>4428665.8899999997</v>
      </c>
      <c r="K12" s="38">
        <v>4473081.2599999998</v>
      </c>
      <c r="L12" s="39">
        <v>4857875.5099999998</v>
      </c>
      <c r="M12" s="37">
        <v>27366965.75</v>
      </c>
      <c r="N12" s="38">
        <v>27764511.399999999</v>
      </c>
      <c r="O12" s="39">
        <v>29603160.629999999</v>
      </c>
      <c r="P12" s="37">
        <v>82883892.719999999</v>
      </c>
      <c r="Q12" s="38">
        <v>80932855.310000002</v>
      </c>
      <c r="R12" s="39">
        <v>70689384.590000004</v>
      </c>
    </row>
    <row r="13" spans="1:21" ht="15.75" thickBot="1">
      <c r="A13" s="44" t="s">
        <v>55</v>
      </c>
      <c r="B13" s="45" t="s">
        <v>50</v>
      </c>
      <c r="E13" s="46" t="s">
        <v>64</v>
      </c>
      <c r="F13" s="47" t="s">
        <v>91</v>
      </c>
      <c r="G13" s="48">
        <v>5919486.8700000001</v>
      </c>
      <c r="H13" s="49">
        <v>7251000</v>
      </c>
      <c r="I13" s="50">
        <v>8832957.5600000005</v>
      </c>
      <c r="J13" s="48">
        <v>124082812.23999999</v>
      </c>
      <c r="K13" s="49">
        <v>92628357.920000002</v>
      </c>
      <c r="L13" s="50">
        <v>114541826.76000001</v>
      </c>
      <c r="M13" s="48">
        <v>607117070.12</v>
      </c>
      <c r="N13" s="49">
        <v>626262949.96000004</v>
      </c>
      <c r="O13" s="50">
        <v>1075524439.1700001</v>
      </c>
      <c r="P13" s="48">
        <v>1582998707.0899999</v>
      </c>
      <c r="Q13" s="49">
        <v>1674776600.9100001</v>
      </c>
      <c r="R13" s="50">
        <v>2331103797.02</v>
      </c>
      <c r="U13" s="51" t="s">
        <v>59</v>
      </c>
    </row>
    <row r="14" spans="4:18" ht="15.75" thickBot="1">
      <c r="D14" s="19" t="s">
        <v>60</v>
      </c>
      <c r="E14" s="31" t="s">
        <v>48</v>
      </c>
      <c r="F14" s="32" t="s">
        <v>47</v>
      </c>
      <c r="G14" s="33">
        <v>33937761.93</v>
      </c>
      <c r="H14" s="34">
        <v>34256148.899999999</v>
      </c>
      <c r="I14" s="35">
        <v>36630433.719999999</v>
      </c>
      <c r="J14" s="33">
        <v>2314332879.0300002</v>
      </c>
      <c r="K14" s="34">
        <v>2438837185.6399999</v>
      </c>
      <c r="L14" s="35">
        <v>2614420193.77</v>
      </c>
      <c r="M14" s="33">
        <v>4688505351.8500004</v>
      </c>
      <c r="N14" s="34">
        <v>5003472130.6899996</v>
      </c>
      <c r="O14" s="35">
        <v>5205378163.4099998</v>
      </c>
      <c r="P14" s="33">
        <v>16247650176.4</v>
      </c>
      <c r="Q14" s="34">
        <v>16769370384.559999</v>
      </c>
      <c r="R14" s="35">
        <v>17820914992.5</v>
      </c>
    </row>
    <row r="15" spans="5:18" ht="15">
      <c r="E15" s="31" t="s">
        <v>44</v>
      </c>
      <c r="F15" s="36" t="s">
        <v>43</v>
      </c>
      <c r="G15" s="37">
        <v>38522201.460000001</v>
      </c>
      <c r="H15" s="38">
        <v>42077011.700000003</v>
      </c>
      <c r="I15" s="39">
        <v>42089111.310000002</v>
      </c>
      <c r="J15" s="37">
        <v>2581105141.8200002</v>
      </c>
      <c r="K15" s="38">
        <v>2726887717.9899998</v>
      </c>
      <c r="L15" s="39">
        <v>2917844676.7800002</v>
      </c>
      <c r="M15" s="37">
        <v>4480499044.1099997</v>
      </c>
      <c r="N15" s="38">
        <v>4725878635.8299999</v>
      </c>
      <c r="O15" s="39">
        <v>4874283913.5799999</v>
      </c>
      <c r="P15" s="37">
        <v>16248983157.52</v>
      </c>
      <c r="Q15" s="38">
        <v>16754568884.049999</v>
      </c>
      <c r="R15" s="39">
        <v>17637003987.740002</v>
      </c>
    </row>
    <row r="16" spans="5:18" ht="15">
      <c r="E16" s="31" t="s">
        <v>41</v>
      </c>
      <c r="F16" s="36" t="s">
        <v>40</v>
      </c>
      <c r="G16" s="37">
        <v>853976.81999999995</v>
      </c>
      <c r="H16" s="38">
        <v>620981.68999999994</v>
      </c>
      <c r="I16" s="39">
        <v>459378.90999999997</v>
      </c>
      <c r="J16" s="37">
        <v>179423330.91999999</v>
      </c>
      <c r="K16" s="38">
        <v>192338288.03</v>
      </c>
      <c r="L16" s="39">
        <v>194286837.58000001</v>
      </c>
      <c r="M16" s="37">
        <v>185209548.93000001</v>
      </c>
      <c r="N16" s="38">
        <v>171331256.13999999</v>
      </c>
      <c r="O16" s="39">
        <v>160519872.47999999</v>
      </c>
      <c r="P16" s="37">
        <v>629631799.16999996</v>
      </c>
      <c r="Q16" s="38">
        <v>562017521.29999995</v>
      </c>
      <c r="R16" s="39">
        <v>522810265.30000001</v>
      </c>
    </row>
    <row r="17" spans="5:18" ht="15">
      <c r="E17" s="31" t="s">
        <v>38</v>
      </c>
      <c r="F17" s="36" t="s">
        <v>37</v>
      </c>
      <c r="G17" s="37">
        <v>1834470.8999999999</v>
      </c>
      <c r="H17" s="38">
        <v>2887923.5299999998</v>
      </c>
      <c r="I17" s="39">
        <v>2291322.48</v>
      </c>
      <c r="J17" s="37">
        <v>502888087.92000002</v>
      </c>
      <c r="K17" s="38">
        <v>548754494.41999996</v>
      </c>
      <c r="L17" s="39">
        <v>592965454.77999997</v>
      </c>
      <c r="M17" s="37">
        <v>1230788424.75</v>
      </c>
      <c r="N17" s="38">
        <v>1327217289.26</v>
      </c>
      <c r="O17" s="39">
        <v>1345346711.1600001</v>
      </c>
      <c r="P17" s="37">
        <v>4610947142.4399996</v>
      </c>
      <c r="Q17" s="38">
        <v>4715464259.6499996</v>
      </c>
      <c r="R17" s="39">
        <v>4822598552.0600004</v>
      </c>
    </row>
    <row r="18" spans="5:18" ht="15">
      <c r="E18" s="31" t="s">
        <v>35</v>
      </c>
      <c r="F18" s="36" t="s">
        <v>34</v>
      </c>
      <c r="G18" s="52"/>
      <c r="H18" s="53"/>
      <c r="I18" s="54"/>
      <c r="J18" s="52"/>
      <c r="K18" s="53"/>
      <c r="L18" s="54"/>
      <c r="M18" s="52"/>
      <c r="N18" s="53"/>
      <c r="O18" s="54"/>
      <c r="P18" s="52"/>
      <c r="Q18" s="53"/>
      <c r="R18" s="54"/>
    </row>
    <row r="19" spans="5:18" ht="15">
      <c r="E19" s="31" t="s">
        <v>32</v>
      </c>
      <c r="F19" s="36" t="s">
        <v>31</v>
      </c>
      <c r="G19" s="37">
        <v>5474435.1699999999</v>
      </c>
      <c r="H19" s="38">
        <v>9033300.4900000002</v>
      </c>
      <c r="I19" s="39">
        <v>16311755.449999999</v>
      </c>
      <c r="J19" s="37">
        <v>396990452.66000003</v>
      </c>
      <c r="K19" s="38">
        <v>596284214.40999997</v>
      </c>
      <c r="L19" s="39">
        <v>769120886.94000006</v>
      </c>
      <c r="M19" s="37">
        <v>850549174.50999999</v>
      </c>
      <c r="N19" s="38">
        <v>1053320943.8200001</v>
      </c>
      <c r="O19" s="39">
        <v>1131366383.28</v>
      </c>
      <c r="P19" s="37">
        <v>4449644367.0200005</v>
      </c>
      <c r="Q19" s="38">
        <v>5312211149.5100002</v>
      </c>
      <c r="R19" s="39">
        <v>6046034597.1800003</v>
      </c>
    </row>
    <row r="20" spans="5:18" ht="15">
      <c r="E20" s="31" t="s">
        <v>68</v>
      </c>
      <c r="F20" s="36" t="s">
        <v>67</v>
      </c>
      <c r="G20" s="37">
        <v>0</v>
      </c>
      <c r="H20" s="38">
        <v>0</v>
      </c>
      <c r="I20" s="39">
        <v>0</v>
      </c>
      <c r="J20" s="37">
        <v>192423812.28</v>
      </c>
      <c r="K20" s="38">
        <v>305205863.56999999</v>
      </c>
      <c r="L20" s="39">
        <v>210391890.16999999</v>
      </c>
      <c r="M20" s="37">
        <v>156438300.58000001</v>
      </c>
      <c r="N20" s="38">
        <v>180493086.27000001</v>
      </c>
      <c r="O20" s="39">
        <v>175985808.94</v>
      </c>
      <c r="P20" s="37">
        <v>572029578.95000005</v>
      </c>
      <c r="Q20" s="38">
        <v>775004463.39999998</v>
      </c>
      <c r="R20" s="39">
        <v>596667342.71000004</v>
      </c>
    </row>
    <row r="21" spans="5:18" ht="15">
      <c r="E21" s="31" t="s">
        <v>66</v>
      </c>
      <c r="F21" s="36" t="s">
        <v>65</v>
      </c>
      <c r="G21" s="37">
        <v>499796.78000000003</v>
      </c>
      <c r="H21" s="38">
        <v>383895.52000000002</v>
      </c>
      <c r="I21" s="39">
        <v>465293.33000000002</v>
      </c>
      <c r="J21" s="37">
        <v>1969009.4399999999</v>
      </c>
      <c r="K21" s="38">
        <v>24120480.940000001</v>
      </c>
      <c r="L21" s="39">
        <v>22947204.940000001</v>
      </c>
      <c r="M21" s="37">
        <v>35101206.75</v>
      </c>
      <c r="N21" s="38">
        <v>39706611.93</v>
      </c>
      <c r="O21" s="39">
        <v>48220253.710000001</v>
      </c>
      <c r="P21" s="37">
        <v>161591450.56</v>
      </c>
      <c r="Q21" s="38">
        <v>160506893.15000001</v>
      </c>
      <c r="R21" s="39">
        <v>173395670.28999999</v>
      </c>
    </row>
    <row r="22" spans="5:18" ht="15.75" thickBot="1">
      <c r="E22" s="47" t="s">
        <v>64</v>
      </c>
      <c r="F22" s="47" t="s">
        <v>63</v>
      </c>
      <c r="G22" s="48">
        <v>11590112.199999999</v>
      </c>
      <c r="H22" s="49">
        <v>2336153.9100000001</v>
      </c>
      <c r="I22" s="50">
        <v>11400445.880000001</v>
      </c>
      <c r="J22" s="48">
        <v>626339947.41999996</v>
      </c>
      <c r="K22" s="49">
        <v>753048242.28999996</v>
      </c>
      <c r="L22" s="50">
        <v>763976490.92999995</v>
      </c>
      <c r="M22" s="48">
        <v>1213136395.5599999</v>
      </c>
      <c r="N22" s="49">
        <v>1104101305.26</v>
      </c>
      <c r="O22" s="50">
        <v>1667292267.3900001</v>
      </c>
      <c r="P22" s="48">
        <v>3713398089.71</v>
      </c>
      <c r="Q22" s="49">
        <v>3754005182.5999999</v>
      </c>
      <c r="R22" s="50">
        <v>4410794046.3100004</v>
      </c>
    </row>
    <row r="23" spans="4:18" ht="15.75" thickBot="1">
      <c r="D23" s="19" t="s">
        <v>69</v>
      </c>
      <c r="E23" s="55"/>
      <c r="F23" s="56" t="s">
        <v>70</v>
      </c>
      <c r="G23" s="57">
        <v>18774313.25</v>
      </c>
      <c r="H23" s="58">
        <v>23264267.850000001</v>
      </c>
      <c r="I23" s="59">
        <v>22048091.739999998</v>
      </c>
      <c r="J23" s="57">
        <v>5172157340.1999998</v>
      </c>
      <c r="K23" s="58">
        <v>4588097735.7299995</v>
      </c>
      <c r="L23" s="59">
        <v>3982754610.5599999</v>
      </c>
      <c r="M23" s="57">
        <v>8213864250.9700003</v>
      </c>
      <c r="N23" s="58">
        <v>7819605780.2799997</v>
      </c>
      <c r="O23" s="59">
        <v>7204891353.5500002</v>
      </c>
      <c r="P23" s="57">
        <v>22526107969.099998</v>
      </c>
      <c r="Q23" s="58">
        <v>20109840880.07</v>
      </c>
      <c r="R23" s="59">
        <v>18156832815.150002</v>
      </c>
    </row>
    <row r="24" spans="4:18" ht="15.75" thickBot="1">
      <c r="D24" s="19" t="s">
        <v>71</v>
      </c>
      <c r="E24" s="60"/>
      <c r="F24" s="61" t="s">
        <v>72</v>
      </c>
      <c r="G24" s="62">
        <v>29531267.300000001</v>
      </c>
      <c r="H24" s="63">
        <v>30943770.399999999</v>
      </c>
      <c r="I24" s="64">
        <v>30097473.449999999</v>
      </c>
      <c r="J24" s="62">
        <v>3381137302.4400001</v>
      </c>
      <c r="K24" s="63">
        <v>3681448781.2800002</v>
      </c>
      <c r="L24" s="64">
        <v>3775394166.6199999</v>
      </c>
      <c r="M24" s="62">
        <v>6497530218.7299995</v>
      </c>
      <c r="N24" s="63">
        <v>6944630015.8199997</v>
      </c>
      <c r="O24" s="64">
        <v>7040350012.5500002</v>
      </c>
      <c r="P24" s="62">
        <v>20975466620.860001</v>
      </c>
      <c r="Q24" s="63">
        <v>21614432680.57</v>
      </c>
      <c r="R24" s="64">
        <v>22223769531.43</v>
      </c>
    </row>
    <row r="25" spans="5:18" ht="15">
      <c r="E25" s="60"/>
      <c r="F25" s="65" t="s">
        <v>73</v>
      </c>
      <c r="G25" s="66">
        <v>8082152.3300000001</v>
      </c>
      <c r="H25" s="67">
        <v>9995325.0099999998</v>
      </c>
      <c r="I25" s="68">
        <v>9096955.4499999993</v>
      </c>
      <c r="J25" s="66">
        <v>890168323.55999994</v>
      </c>
      <c r="K25" s="67">
        <v>900266809.53999996</v>
      </c>
      <c r="L25" s="68">
        <v>886372834.36000001</v>
      </c>
      <c r="M25" s="66">
        <v>1613195660.78</v>
      </c>
      <c r="N25" s="67">
        <v>1779086265.47</v>
      </c>
      <c r="O25" s="68">
        <v>1779920277.6700001</v>
      </c>
      <c r="P25" s="66">
        <v>5880908019.4399996</v>
      </c>
      <c r="Q25" s="67">
        <v>6108600816.9499998</v>
      </c>
      <c r="R25" s="68">
        <v>6238106085.75</v>
      </c>
    </row>
    <row r="26" spans="5:18" ht="15">
      <c r="E26" s="60"/>
      <c r="F26" s="65" t="s">
        <v>74</v>
      </c>
      <c r="G26" s="66">
        <v>19584596.109999999</v>
      </c>
      <c r="H26" s="67">
        <v>20123411.460000001</v>
      </c>
      <c r="I26" s="68">
        <v>20144857.77</v>
      </c>
      <c r="J26" s="66">
        <v>2435711766.5900002</v>
      </c>
      <c r="K26" s="67">
        <v>2663651349.1300001</v>
      </c>
      <c r="L26" s="68">
        <v>2767834062.2600002</v>
      </c>
      <c r="M26" s="66">
        <v>4588844130.0100002</v>
      </c>
      <c r="N26" s="67">
        <v>4852047365.4200001</v>
      </c>
      <c r="O26" s="68">
        <v>4879402000.46</v>
      </c>
      <c r="P26" s="66">
        <v>14299465223.42</v>
      </c>
      <c r="Q26" s="67">
        <v>14656549399.02</v>
      </c>
      <c r="R26" s="68">
        <v>15053633729.219999</v>
      </c>
    </row>
    <row r="27" spans="5:18" ht="15">
      <c r="E27" s="60"/>
      <c r="F27" s="65" t="s">
        <v>75</v>
      </c>
      <c r="G27" s="66">
        <v>1864518.8600000001</v>
      </c>
      <c r="H27" s="67">
        <v>825033.93000000005</v>
      </c>
      <c r="I27" s="68">
        <v>855660.22999999998</v>
      </c>
      <c r="J27" s="66">
        <v>55257212.289999999</v>
      </c>
      <c r="K27" s="67">
        <v>117530622.61</v>
      </c>
      <c r="L27" s="68">
        <v>121187270</v>
      </c>
      <c r="M27" s="66">
        <v>295490427.94</v>
      </c>
      <c r="N27" s="67">
        <v>313496384.93000001</v>
      </c>
      <c r="O27" s="68">
        <v>381027734.42000002</v>
      </c>
      <c r="P27" s="66">
        <v>795093378</v>
      </c>
      <c r="Q27" s="67">
        <v>849282464.60000002</v>
      </c>
      <c r="R27" s="68">
        <v>932029716.46000004</v>
      </c>
    </row>
    <row r="28" spans="5:18" ht="15">
      <c r="E28" s="60"/>
      <c r="F28" s="69" t="s">
        <v>76</v>
      </c>
      <c r="G28" s="66">
        <v>20525709.460000001</v>
      </c>
      <c r="H28" s="67">
        <v>23734564.41</v>
      </c>
      <c r="I28" s="68">
        <v>22169221.859999999</v>
      </c>
      <c r="J28" s="66">
        <v>1770747844.1500001</v>
      </c>
      <c r="K28" s="67">
        <v>1746493918.8699999</v>
      </c>
      <c r="L28" s="68">
        <v>1875442162.27</v>
      </c>
      <c r="M28" s="66">
        <v>3263763788.7800002</v>
      </c>
      <c r="N28" s="67">
        <v>3337130805.8899999</v>
      </c>
      <c r="O28" s="68">
        <v>3410047014.9299998</v>
      </c>
      <c r="P28" s="66">
        <v>10042813067.74</v>
      </c>
      <c r="Q28" s="67">
        <v>10035875661.549999</v>
      </c>
      <c r="R28" s="68">
        <v>10068823662.84</v>
      </c>
    </row>
    <row r="29" spans="5:18" ht="15">
      <c r="E29" s="60"/>
      <c r="F29" s="65" t="s">
        <v>73</v>
      </c>
      <c r="G29" s="66">
        <v>1985366.26</v>
      </c>
      <c r="H29" s="67">
        <v>6584754.2999999998</v>
      </c>
      <c r="I29" s="68">
        <v>6868323.1799999997</v>
      </c>
      <c r="J29" s="66">
        <v>861447669.98000002</v>
      </c>
      <c r="K29" s="67">
        <v>849057009.37</v>
      </c>
      <c r="L29" s="68">
        <v>946311494.70000005</v>
      </c>
      <c r="M29" s="66">
        <v>1424003373.4000001</v>
      </c>
      <c r="N29" s="67">
        <v>1474397839.97</v>
      </c>
      <c r="O29" s="68">
        <v>1485510914.5899999</v>
      </c>
      <c r="P29" s="66">
        <v>4821276794.75</v>
      </c>
      <c r="Q29" s="67">
        <v>4833212373.6499996</v>
      </c>
      <c r="R29" s="68">
        <v>4726867975.8699999</v>
      </c>
    </row>
    <row r="30" spans="5:18" ht="15">
      <c r="E30" s="60"/>
      <c r="F30" s="65" t="s">
        <v>74</v>
      </c>
      <c r="G30" s="66">
        <v>13996293.109999999</v>
      </c>
      <c r="H30" s="67">
        <v>12926546.539999999</v>
      </c>
      <c r="I30" s="68">
        <v>11029473.51</v>
      </c>
      <c r="J30" s="66">
        <v>439492078.92000002</v>
      </c>
      <c r="K30" s="67">
        <v>396371203.72000003</v>
      </c>
      <c r="L30" s="68">
        <v>397333114.86000001</v>
      </c>
      <c r="M30" s="66">
        <v>869703630.28999996</v>
      </c>
      <c r="N30" s="67">
        <v>837445380.5</v>
      </c>
      <c r="O30" s="68">
        <v>816563151.75999999</v>
      </c>
      <c r="P30" s="66">
        <v>2100674311.6600001</v>
      </c>
      <c r="Q30" s="67">
        <v>2048287296.25</v>
      </c>
      <c r="R30" s="68">
        <v>1961912984.7</v>
      </c>
    </row>
    <row r="31" spans="5:18" ht="15">
      <c r="E31" s="60"/>
      <c r="F31" s="65" t="s">
        <v>75</v>
      </c>
      <c r="G31" s="66">
        <v>4544050.0899999999</v>
      </c>
      <c r="H31" s="67">
        <v>4223263.5700000003</v>
      </c>
      <c r="I31" s="68">
        <v>4271425.1699999999</v>
      </c>
      <c r="J31" s="66">
        <v>469808095.25</v>
      </c>
      <c r="K31" s="67">
        <v>501065705.77999997</v>
      </c>
      <c r="L31" s="68">
        <v>531797552.70999998</v>
      </c>
      <c r="M31" s="66">
        <v>970056785.09000003</v>
      </c>
      <c r="N31" s="67">
        <v>1025287585.42</v>
      </c>
      <c r="O31" s="68">
        <v>1107972948.5799999</v>
      </c>
      <c r="P31" s="66">
        <v>3120861961.3299999</v>
      </c>
      <c r="Q31" s="67">
        <v>3154375991.6500001</v>
      </c>
      <c r="R31" s="68">
        <v>3380042702.27</v>
      </c>
    </row>
    <row r="32" spans="5:18" ht="15">
      <c r="E32" s="60"/>
      <c r="F32" s="69" t="s">
        <v>77</v>
      </c>
      <c r="G32" s="66">
        <v>1054836.4099999999</v>
      </c>
      <c r="H32" s="67">
        <v>730647.87</v>
      </c>
      <c r="I32" s="68">
        <v>833814</v>
      </c>
      <c r="J32" s="66">
        <v>845030057.10000002</v>
      </c>
      <c r="K32" s="67">
        <v>-73126170.790000007</v>
      </c>
      <c r="L32" s="68">
        <v>8713134.0399999991</v>
      </c>
      <c r="M32" s="66">
        <v>-43543397.380000003</v>
      </c>
      <c r="N32" s="67">
        <v>-40932154.649999999</v>
      </c>
      <c r="O32" s="68">
        <v>-5613281.3799999999</v>
      </c>
      <c r="P32" s="66">
        <v>657383203.09000003</v>
      </c>
      <c r="Q32" s="67">
        <v>-309416183.5</v>
      </c>
      <c r="R32" s="68">
        <v>-157910384.37</v>
      </c>
    </row>
    <row r="33" spans="5:18" ht="15">
      <c r="E33" s="60"/>
      <c r="F33" s="65" t="s">
        <v>78</v>
      </c>
      <c r="G33" s="66">
        <v>519565.96999999997</v>
      </c>
      <c r="H33" s="67">
        <v>172026.22</v>
      </c>
      <c r="I33" s="68">
        <v>192183.89999999999</v>
      </c>
      <c r="J33" s="66">
        <v>118289416.34999999</v>
      </c>
      <c r="K33" s="67">
        <v>202861606.44999999</v>
      </c>
      <c r="L33" s="68">
        <v>112868596.70999999</v>
      </c>
      <c r="M33" s="66">
        <v>273575470.41000003</v>
      </c>
      <c r="N33" s="67">
        <v>285011024.63999999</v>
      </c>
      <c r="O33" s="68">
        <v>285056035.12</v>
      </c>
      <c r="P33" s="66">
        <v>947439814.77999997</v>
      </c>
      <c r="Q33" s="67">
        <v>1069627451.34</v>
      </c>
      <c r="R33" s="68">
        <v>946456575.59000003</v>
      </c>
    </row>
    <row r="34" spans="5:18" ht="15">
      <c r="E34" s="60"/>
      <c r="F34" s="65" t="s">
        <v>79</v>
      </c>
      <c r="G34" s="66">
        <v>1574402.3799999999</v>
      </c>
      <c r="H34" s="67">
        <v>902674.08999999997</v>
      </c>
      <c r="I34" s="68">
        <v>1025997.9</v>
      </c>
      <c r="J34" s="66">
        <v>963319473.45000005</v>
      </c>
      <c r="K34" s="67">
        <v>129735435.66</v>
      </c>
      <c r="L34" s="68">
        <v>121581730.75</v>
      </c>
      <c r="M34" s="66">
        <v>230032073.03</v>
      </c>
      <c r="N34" s="67">
        <v>244078869.99000001</v>
      </c>
      <c r="O34" s="68">
        <v>279442753.74000001</v>
      </c>
      <c r="P34" s="66">
        <v>1604823017.8699999</v>
      </c>
      <c r="Q34" s="67">
        <v>760211267.84000003</v>
      </c>
      <c r="R34" s="68">
        <v>788546191.22000003</v>
      </c>
    </row>
    <row r="35" spans="5:18" ht="15">
      <c r="E35" s="60"/>
      <c r="F35" s="69" t="s">
        <v>80</v>
      </c>
      <c r="G35" s="66">
        <v>45191204.210000001</v>
      </c>
      <c r="H35" s="67">
        <v>56678224.280000001</v>
      </c>
      <c r="I35" s="68">
        <v>48281848.990000002</v>
      </c>
      <c r="J35" s="66">
        <v>1991206586.9000001</v>
      </c>
      <c r="K35" s="67">
        <v>2387885255.9400001</v>
      </c>
      <c r="L35" s="68">
        <v>2447007900.1100001</v>
      </c>
      <c r="M35" s="66">
        <v>3632061282.8099999</v>
      </c>
      <c r="N35" s="67">
        <v>4605939963.0900002</v>
      </c>
      <c r="O35" s="68">
        <v>4965968154.6499996</v>
      </c>
      <c r="P35" s="66">
        <v>15421985333.370001</v>
      </c>
      <c r="Q35" s="67">
        <v>17661187871.400002</v>
      </c>
      <c r="R35" s="68">
        <v>18463188558.57</v>
      </c>
    </row>
    <row r="36" spans="5:18" ht="15">
      <c r="E36" s="60"/>
      <c r="F36" s="69" t="s">
        <v>81</v>
      </c>
      <c r="G36" s="66">
        <v>20321468.34</v>
      </c>
      <c r="H36" s="67">
        <v>21550855.09</v>
      </c>
      <c r="I36" s="68">
        <v>21755455.170000002</v>
      </c>
      <c r="J36" s="66">
        <v>1758384411.3900001</v>
      </c>
      <c r="K36" s="67">
        <v>2025422043.78</v>
      </c>
      <c r="L36" s="68">
        <v>2125217451.51</v>
      </c>
      <c r="M36" s="66">
        <v>3341521919.1700001</v>
      </c>
      <c r="N36" s="67">
        <v>3734503105.0700002</v>
      </c>
      <c r="O36" s="68">
        <v>3823985570.4400001</v>
      </c>
      <c r="P36" s="66">
        <v>10306398089.77</v>
      </c>
      <c r="Q36" s="67">
        <v>10915119871.83</v>
      </c>
      <c r="R36" s="68">
        <v>11336666031.610001</v>
      </c>
    </row>
    <row r="37" spans="5:18" ht="15">
      <c r="E37" s="60"/>
      <c r="F37" s="69" t="s">
        <v>82</v>
      </c>
      <c r="G37" s="66">
        <v>5161221.3099999996</v>
      </c>
      <c r="H37" s="67">
        <v>11053490.890000001</v>
      </c>
      <c r="I37" s="68">
        <v>8710951.9499999993</v>
      </c>
      <c r="J37" s="66">
        <v>357954388.58999997</v>
      </c>
      <c r="K37" s="67">
        <v>396828195.07999998</v>
      </c>
      <c r="L37" s="68">
        <v>368103350.26999998</v>
      </c>
      <c r="M37" s="66">
        <v>1379958204.28</v>
      </c>
      <c r="N37" s="67">
        <v>1641645941.95</v>
      </c>
      <c r="O37" s="68">
        <v>1693665532.3900001</v>
      </c>
      <c r="P37" s="66">
        <v>4266516330.8499999</v>
      </c>
      <c r="Q37" s="67">
        <v>4643174415.5500002</v>
      </c>
      <c r="R37" s="68">
        <v>4723302231.4700003</v>
      </c>
    </row>
    <row r="38" spans="5:18" ht="15">
      <c r="E38" s="60"/>
      <c r="F38" s="70" t="s">
        <v>83</v>
      </c>
      <c r="G38" s="66">
        <v>12614080.34</v>
      </c>
      <c r="H38" s="67">
        <v>8931340.7300000004</v>
      </c>
      <c r="I38" s="68">
        <v>7798962.4100000001</v>
      </c>
      <c r="J38" s="66">
        <v>367695624.70999998</v>
      </c>
      <c r="K38" s="67">
        <v>370394866.31999999</v>
      </c>
      <c r="L38" s="68">
        <v>421155253.95999998</v>
      </c>
      <c r="M38" s="66">
        <v>702656162.38</v>
      </c>
      <c r="N38" s="67">
        <v>729601689.08000004</v>
      </c>
      <c r="O38" s="68">
        <v>713412931.45000005</v>
      </c>
      <c r="P38" s="66">
        <v>1323860626.98</v>
      </c>
      <c r="Q38" s="67">
        <v>1377222875.9000001</v>
      </c>
      <c r="R38" s="68">
        <v>1471115474.78</v>
      </c>
    </row>
    <row r="39" spans="5:18" ht="30">
      <c r="E39" s="60"/>
      <c r="F39" s="70" t="s">
        <v>84</v>
      </c>
      <c r="G39" s="66">
        <v>104001.58</v>
      </c>
      <c r="H39" s="67">
        <v>80580.25</v>
      </c>
      <c r="I39" s="68">
        <v>188910.73999999999</v>
      </c>
      <c r="J39" s="66">
        <v>15801358.039999999</v>
      </c>
      <c r="K39" s="67">
        <v>25812348.149999999</v>
      </c>
      <c r="L39" s="68">
        <v>18805839.010000002</v>
      </c>
      <c r="M39" s="66">
        <v>65763438.310000002</v>
      </c>
      <c r="N39" s="67">
        <v>70247665.590000004</v>
      </c>
      <c r="O39" s="68">
        <v>69726835.780000001</v>
      </c>
      <c r="P39" s="66">
        <v>131164399.15000001</v>
      </c>
      <c r="Q39" s="67">
        <v>138468293.53999999</v>
      </c>
      <c r="R39" s="68">
        <v>144074574.81999999</v>
      </c>
    </row>
    <row r="40" spans="5:18" ht="15">
      <c r="E40" s="60"/>
      <c r="F40" s="69" t="s">
        <v>85</v>
      </c>
      <c r="G40" s="66">
        <v>55251598.460000001</v>
      </c>
      <c r="H40" s="67">
        <v>64618078.140000001</v>
      </c>
      <c r="I40" s="68">
        <v>57043914.579999998</v>
      </c>
      <c r="J40" s="66">
        <v>4446626102.29</v>
      </c>
      <c r="K40" s="67">
        <v>4249713947.5599999</v>
      </c>
      <c r="L40" s="68">
        <v>4355673038.5</v>
      </c>
      <c r="M40" s="66">
        <v>6822284315.3800001</v>
      </c>
      <c r="N40" s="67">
        <v>8172507018.3699999</v>
      </c>
      <c r="O40" s="68">
        <v>8590657870.8899994</v>
      </c>
      <c r="P40" s="66">
        <v>27012022089.580002</v>
      </c>
      <c r="Q40" s="67">
        <v>28930328706.919998</v>
      </c>
      <c r="R40" s="68">
        <v>30460224042.790001</v>
      </c>
    </row>
    <row r="41" spans="5:18" ht="15">
      <c r="E41" s="60"/>
      <c r="F41" s="69" t="s">
        <v>86</v>
      </c>
      <c r="G41" s="66">
        <v>29768908.809999999</v>
      </c>
      <c r="H41" s="67">
        <v>32013732.16</v>
      </c>
      <c r="I41" s="68">
        <v>26577507.460000001</v>
      </c>
      <c r="J41" s="66">
        <v>2330287302.3099999</v>
      </c>
      <c r="K41" s="67">
        <v>1827463708.7</v>
      </c>
      <c r="L41" s="68">
        <v>1862352236.72</v>
      </c>
      <c r="M41" s="66">
        <v>2100804191.9300001</v>
      </c>
      <c r="N41" s="67">
        <v>2796357971.3499999</v>
      </c>
      <c r="O41" s="68">
        <v>3073006768.0599999</v>
      </c>
      <c r="P41" s="66">
        <v>12439107668.959999</v>
      </c>
      <c r="Q41" s="67">
        <v>13372034419.540001</v>
      </c>
      <c r="R41" s="68">
        <v>14400255779.709999</v>
      </c>
    </row>
    <row r="42" spans="5:18" ht="15.75" thickBot="1">
      <c r="E42" s="71"/>
      <c r="F42" s="71" t="s">
        <v>87</v>
      </c>
      <c r="G42" s="72">
        <v>17050826.890000001</v>
      </c>
      <c r="H42" s="73">
        <v>23001811.18</v>
      </c>
      <c r="I42" s="74">
        <v>18589634.309999999</v>
      </c>
      <c r="J42" s="72">
        <v>1946790319.5599999</v>
      </c>
      <c r="K42" s="73">
        <v>1431256494.23</v>
      </c>
      <c r="L42" s="74">
        <v>1422391143.75</v>
      </c>
      <c r="M42" s="72">
        <v>1332384591.24</v>
      </c>
      <c r="N42" s="73">
        <v>1996508616.6800001</v>
      </c>
      <c r="O42" s="74">
        <v>2289867000.8299999</v>
      </c>
      <c r="P42" s="72">
        <v>10984082642.83</v>
      </c>
      <c r="Q42" s="73">
        <v>11856343250.1</v>
      </c>
      <c r="R42" s="74">
        <v>12785065730.110001</v>
      </c>
    </row>
    <row r="43" spans="6:6" ht="15">
      <c r="F43" s="51"/>
    </row>
    <row r="44" spans="6:6" ht="15">
      <c r="F44" s="51"/>
    </row>
    <row r="45" spans="6:6" ht="15">
      <c r="F45" s="51"/>
    </row>
    <row r="46" spans="4:6" ht="15">
      <c r="D46" s="14"/>
      <c r="F46" s="51"/>
    </row>
    <row r="47" spans="6:6" ht="15">
      <c r="F47" s="51"/>
    </row>
    <row r="48" spans="6:6" ht="15">
      <c r="F48" s="51"/>
    </row>
    <row r="49" spans="6:6" ht="15">
      <c r="F49" s="51"/>
    </row>
    <row r="50" spans="6:6" ht="15">
      <c r="F50" s="51"/>
    </row>
    <row r="51" spans="6:6" ht="15">
      <c r="F51" s="51"/>
    </row>
    <row r="52" spans="6:6" ht="15">
      <c r="F52" s="51"/>
    </row>
    <row r="53" spans="6:6" ht="15">
      <c r="F53" s="51"/>
    </row>
    <row r="54" spans="6:6" ht="15">
      <c r="F54" s="51"/>
    </row>
    <row r="55" spans="6:6" ht="15">
      <c r="F55" s="51"/>
    </row>
    <row r="56" spans="6:6" ht="15">
      <c r="F56" s="51"/>
    </row>
    <row r="57" spans="6:6" ht="15">
      <c r="F57" s="51"/>
    </row>
    <row r="58" spans="6:6" ht="15">
      <c r="F58" s="51"/>
    </row>
    <row r="59" spans="6:6" ht="15">
      <c r="F59" s="51"/>
    </row>
    <row r="60" spans="6:6" ht="15">
      <c r="F60" s="51"/>
    </row>
    <row r="61" spans="6:6" ht="15">
      <c r="F61" s="51"/>
    </row>
    <row r="62" spans="6:6" ht="15">
      <c r="F62" s="51"/>
    </row>
    <row r="63" spans="6:6" ht="15">
      <c r="F63" s="51"/>
    </row>
    <row r="64" spans="6:6" ht="15">
      <c r="F64" s="51"/>
    </row>
    <row r="65" spans="6:6" ht="15">
      <c r="F65" s="51"/>
    </row>
    <row r="66" spans="6:6" ht="15">
      <c r="F66" s="51"/>
    </row>
    <row r="67" spans="6:6" ht="15">
      <c r="F67" s="51"/>
    </row>
    <row r="68" spans="6:6" ht="15">
      <c r="F68" s="51"/>
    </row>
    <row r="69" spans="6:6" ht="15">
      <c r="F69" s="51"/>
    </row>
    <row r="70" spans="6:6" ht="15">
      <c r="F70" s="51"/>
    </row>
    <row r="71" spans="6:6" ht="15">
      <c r="F71" s="51"/>
    </row>
    <row r="72" spans="6:6" ht="15">
      <c r="F72" s="51"/>
    </row>
    <row r="73" spans="6:6" ht="15">
      <c r="F73" s="51"/>
    </row>
    <row r="74" spans="6:6" ht="15">
      <c r="F74" s="51"/>
    </row>
    <row r="75" spans="6:6" ht="15">
      <c r="F75" s="51"/>
    </row>
    <row r="76" spans="6:6" ht="15">
      <c r="F76" s="51"/>
    </row>
    <row r="77" spans="6:6" ht="15">
      <c r="F77" s="51"/>
    </row>
    <row r="78" spans="6:6" ht="15">
      <c r="F78" s="51"/>
    </row>
    <row r="79" spans="6:6" ht="15">
      <c r="F79" s="51"/>
    </row>
    <row r="80" spans="6:6" ht="15">
      <c r="F80" s="51"/>
    </row>
    <row r="81" spans="6:6" ht="15">
      <c r="F81" s="51"/>
    </row>
    <row r="82" spans="6:6" ht="15">
      <c r="F82" s="51"/>
    </row>
    <row r="83" spans="6:6" ht="15">
      <c r="F83" s="51"/>
    </row>
    <row r="84" spans="6:6" ht="15">
      <c r="F84" s="51"/>
    </row>
    <row r="85" spans="6:6" ht="15">
      <c r="F85" s="51"/>
    </row>
    <row r="86" spans="6:6" ht="15">
      <c r="F86" s="51"/>
    </row>
    <row r="87" spans="6:6" ht="15">
      <c r="F87" s="51"/>
    </row>
    <row r="88" spans="6:6" ht="15">
      <c r="F88" s="51"/>
    </row>
    <row r="89" spans="6:6" ht="15">
      <c r="F89" s="51"/>
    </row>
    <row r="90" spans="6:6" ht="15">
      <c r="F90" s="51"/>
    </row>
    <row r="91" spans="6:6" ht="15">
      <c r="F91" s="51"/>
    </row>
    <row r="92" spans="6:6" ht="15">
      <c r="F92" s="51"/>
    </row>
    <row r="93" spans="6:6" ht="15">
      <c r="F93" s="51"/>
    </row>
    <row r="94" spans="6:6" ht="15">
      <c r="F94" s="51"/>
    </row>
    <row r="95" spans="6:6" ht="15">
      <c r="F95" s="51"/>
    </row>
    <row r="96" spans="6:6" ht="15">
      <c r="F96" s="51"/>
    </row>
    <row r="97" spans="6:6" ht="15">
      <c r="F97" s="51"/>
    </row>
    <row r="98" spans="6:6" ht="15">
      <c r="F98" s="51"/>
    </row>
    <row r="99" spans="6:6" ht="15">
      <c r="F99" s="51"/>
    </row>
    <row r="100" spans="6:6" ht="15">
      <c r="F100" s="51"/>
    </row>
    <row r="101" spans="6:6" ht="15">
      <c r="F101" s="51"/>
    </row>
    <row r="102" spans="6:6" ht="15">
      <c r="F102" s="51"/>
    </row>
    <row r="103" spans="6:6" ht="15">
      <c r="F103" s="51"/>
    </row>
    <row r="104" spans="6:6" ht="15">
      <c r="F104" s="51"/>
    </row>
    <row r="105" spans="6:6" ht="15">
      <c r="F105" s="51"/>
    </row>
    <row r="106" spans="6:6" ht="15">
      <c r="F106" s="51"/>
    </row>
    <row r="107" spans="6:6" ht="15">
      <c r="F107" s="51"/>
    </row>
    <row r="108" spans="6:6" ht="15">
      <c r="F108" s="51"/>
    </row>
    <row r="109" spans="6:6" ht="15">
      <c r="F109" s="51"/>
    </row>
    <row r="110" spans="6:6" ht="15">
      <c r="F110" s="51"/>
    </row>
    <row r="111" spans="6:6" ht="15">
      <c r="F111" s="51"/>
    </row>
    <row r="112" spans="6:6" ht="15">
      <c r="F112" s="51"/>
    </row>
    <row r="113" spans="6:6" ht="15">
      <c r="F113" s="51"/>
    </row>
    <row r="114" spans="6:6" ht="15">
      <c r="F114" s="51"/>
    </row>
    <row r="115" spans="6:6" ht="15">
      <c r="F115" s="51"/>
    </row>
    <row r="116" spans="6:6" ht="15">
      <c r="F116" s="51"/>
    </row>
    <row r="117" spans="6:6" ht="15">
      <c r="F117" s="51"/>
    </row>
    <row r="118" spans="6:6" ht="15">
      <c r="F118" s="51"/>
    </row>
    <row r="119" spans="6:6" ht="15">
      <c r="F119" s="51"/>
    </row>
    <row r="120" spans="6:6" ht="15">
      <c r="F120" s="51"/>
    </row>
    <row r="121" spans="6:6" ht="15">
      <c r="F121" s="51"/>
    </row>
    <row r="122" spans="6:6" ht="15">
      <c r="F122" s="51"/>
    </row>
    <row r="123" spans="6:6" ht="15">
      <c r="F123" s="51"/>
    </row>
    <row r="124" spans="6:6" ht="15">
      <c r="F124" s="51"/>
    </row>
    <row r="125" spans="6:6" ht="15">
      <c r="F125" s="51"/>
    </row>
    <row r="126" spans="6:6" ht="15">
      <c r="F126" s="51"/>
    </row>
    <row r="127" spans="6:6" ht="15">
      <c r="F127" s="51"/>
    </row>
    <row r="128" spans="6:6" ht="15">
      <c r="F128" s="51"/>
    </row>
    <row r="129" spans="6:6" ht="15">
      <c r="F129" s="51"/>
    </row>
    <row r="130" spans="6:6" ht="15">
      <c r="F130" s="51"/>
    </row>
    <row r="131" spans="6:6" ht="15">
      <c r="F131" s="51"/>
    </row>
    <row r="132" spans="6:6" ht="15">
      <c r="F132" s="51"/>
    </row>
    <row r="133" spans="6:6" ht="15">
      <c r="F133" s="51"/>
    </row>
    <row r="134" spans="6:6" ht="15">
      <c r="F134" s="51"/>
    </row>
    <row r="135" spans="6:6" ht="15">
      <c r="F135" s="51"/>
    </row>
    <row r="136" spans="6:6" ht="15">
      <c r="F136" s="51"/>
    </row>
    <row r="137" spans="6:6" ht="15">
      <c r="F137" s="51"/>
    </row>
    <row r="138" spans="6:6" ht="15">
      <c r="F138" s="51"/>
    </row>
    <row r="139" spans="6:6" ht="15">
      <c r="F139" s="51"/>
    </row>
    <row r="140" spans="6:6" ht="15">
      <c r="F140" s="51"/>
    </row>
    <row r="141" spans="6:6" ht="15">
      <c r="F141" s="51"/>
    </row>
    <row r="142" spans="6:6" ht="15">
      <c r="F142" s="51"/>
    </row>
    <row r="143" spans="6:6" ht="15">
      <c r="F143" s="51"/>
    </row>
    <row r="144" spans="6:6" ht="15">
      <c r="F144" s="51"/>
    </row>
    <row r="145" spans="6:6" ht="15">
      <c r="F145" s="51"/>
    </row>
    <row r="146" spans="6:6" ht="15">
      <c r="F146" s="51"/>
    </row>
    <row r="147" spans="6:6" ht="15">
      <c r="F147" s="51"/>
    </row>
    <row r="148" spans="6:6" ht="15">
      <c r="F148" s="51"/>
    </row>
    <row r="149" spans="6:6" ht="15">
      <c r="F149" s="51"/>
    </row>
    <row r="150" spans="6:6" ht="15">
      <c r="F150" s="51"/>
    </row>
    <row r="151" spans="6:6" ht="15">
      <c r="F151" s="51"/>
    </row>
    <row r="152" spans="6:6" ht="15">
      <c r="F152" s="51"/>
    </row>
    <row r="153" spans="6:6" ht="15">
      <c r="F153" s="51"/>
    </row>
    <row r="154" spans="6:6" ht="15">
      <c r="F154" s="51"/>
    </row>
    <row r="155" spans="6:6" ht="15">
      <c r="F155" s="51"/>
    </row>
    <row r="156" spans="6:6" ht="15">
      <c r="F156" s="51"/>
    </row>
    <row r="157" spans="6:6" ht="15">
      <c r="F157" s="51"/>
    </row>
    <row r="158" spans="6:6" ht="15">
      <c r="F158" s="51"/>
    </row>
    <row r="159" spans="6:6" ht="15">
      <c r="F159" s="51"/>
    </row>
    <row r="160" spans="6:6" ht="15">
      <c r="F160" s="51"/>
    </row>
    <row r="161" spans="6:6" ht="15">
      <c r="F161" s="51"/>
    </row>
    <row r="162" spans="6:6" ht="15">
      <c r="F162" s="51"/>
    </row>
    <row r="163" spans="6:6" ht="15">
      <c r="F163" s="51"/>
    </row>
    <row r="164" spans="6:6" ht="15">
      <c r="F164" s="51"/>
    </row>
    <row r="165" spans="6:6" ht="15">
      <c r="F165" s="51"/>
    </row>
    <row r="166" spans="6:6" ht="15">
      <c r="F166" s="51"/>
    </row>
    <row r="167" spans="6:6" ht="15">
      <c r="F167" s="51"/>
    </row>
    <row r="168" spans="6:6" ht="15">
      <c r="F168" s="51"/>
    </row>
    <row r="169" spans="6:6" ht="15">
      <c r="F169" s="51"/>
    </row>
    <row r="170" spans="6:6" ht="15">
      <c r="F170" s="51"/>
    </row>
    <row r="171" spans="6:6" ht="15">
      <c r="F171" s="51"/>
    </row>
    <row r="172" spans="6:6" ht="15">
      <c r="F172" s="51"/>
    </row>
    <row r="173" spans="6:6" ht="15">
      <c r="F173" s="51"/>
    </row>
    <row r="174" spans="6:6" ht="15">
      <c r="F174" s="51"/>
    </row>
    <row r="175" spans="6:6" ht="15">
      <c r="F175" s="51"/>
    </row>
    <row r="176" spans="6:6" ht="15">
      <c r="F176" s="51"/>
    </row>
    <row r="177" spans="6:6" ht="15">
      <c r="F177" s="51"/>
    </row>
    <row r="178" spans="6:6" ht="15">
      <c r="F178" s="51"/>
    </row>
    <row r="179" spans="6:6" ht="15">
      <c r="F179" s="51"/>
    </row>
    <row r="180" spans="6:6" ht="15">
      <c r="F180" s="51"/>
    </row>
    <row r="181" spans="6:6" ht="15">
      <c r="F181" s="51"/>
    </row>
    <row r="182" spans="6:6" ht="15">
      <c r="F182" s="51"/>
    </row>
    <row r="183" spans="6:6" ht="15">
      <c r="F183" s="51"/>
    </row>
    <row r="184" spans="6:6" ht="15">
      <c r="F184" s="51"/>
    </row>
    <row r="185" spans="6:6" ht="15">
      <c r="F185" s="51"/>
    </row>
    <row r="186" spans="6:6" ht="15">
      <c r="F186" s="51"/>
    </row>
    <row r="187" spans="6:6" ht="15">
      <c r="F187" s="51"/>
    </row>
    <row r="188" spans="6:6" ht="15">
      <c r="F188" s="51"/>
    </row>
    <row r="189" spans="6:6" ht="15">
      <c r="F189" s="51"/>
    </row>
    <row r="190" spans="6:6" ht="15">
      <c r="F190" s="51"/>
    </row>
    <row r="191" spans="6:6" ht="15">
      <c r="F191" s="51"/>
    </row>
    <row r="192" spans="6:6" ht="15">
      <c r="F192" s="51"/>
    </row>
    <row r="193" spans="6:6" ht="15">
      <c r="F193" s="51"/>
    </row>
    <row r="194" spans="6:6" ht="15">
      <c r="F194" s="51"/>
    </row>
    <row r="195" spans="6:6" ht="15">
      <c r="F195" s="51"/>
    </row>
    <row r="196" spans="6:6" ht="15">
      <c r="F196" s="51"/>
    </row>
    <row r="197" spans="6:6" ht="15">
      <c r="F197" s="51"/>
    </row>
    <row r="198" spans="6:6" ht="15">
      <c r="F198" s="51"/>
    </row>
    <row r="199" spans="6:6" ht="15">
      <c r="F199" s="51"/>
    </row>
    <row r="200" spans="6:6" ht="15">
      <c r="F200" s="51"/>
    </row>
    <row r="201" spans="6:6" ht="15">
      <c r="F201" s="51"/>
    </row>
    <row r="202" spans="6:6" ht="15">
      <c r="F202" s="51"/>
    </row>
    <row r="203" spans="6:6" ht="15">
      <c r="F203" s="51"/>
    </row>
    <row r="204" spans="6:6" ht="15">
      <c r="F204" s="51"/>
    </row>
    <row r="205" spans="6:6" ht="15">
      <c r="F205" s="51"/>
    </row>
    <row r="206" spans="6:6" ht="15">
      <c r="F206" s="51"/>
    </row>
    <row r="207" spans="6:6" ht="15">
      <c r="F207" s="51"/>
    </row>
    <row r="208" spans="6:6" ht="15">
      <c r="F208" s="51"/>
    </row>
    <row r="209" spans="6:6" ht="15">
      <c r="F209" s="51"/>
    </row>
    <row r="210" spans="6:6" ht="15">
      <c r="F210" s="51"/>
    </row>
    <row r="211" spans="6:6" ht="15">
      <c r="F211" s="51"/>
    </row>
    <row r="212" spans="6:6" ht="15">
      <c r="F212" s="51"/>
    </row>
    <row r="213" spans="6:6" ht="15">
      <c r="F213" s="51"/>
    </row>
    <row r="214" spans="6:6" ht="15">
      <c r="F214" s="51"/>
    </row>
    <row r="215" spans="6:6" ht="15">
      <c r="F215" s="51"/>
    </row>
    <row r="216" spans="6:6" ht="15">
      <c r="F216" s="51"/>
    </row>
    <row r="217" spans="6:6" ht="15">
      <c r="F217" s="51"/>
    </row>
    <row r="218" spans="6:6" ht="15">
      <c r="F218" s="51"/>
    </row>
    <row r="219" spans="6:6" ht="15">
      <c r="F219" s="51"/>
    </row>
    <row r="220" spans="6:6" ht="15">
      <c r="F220" s="51"/>
    </row>
    <row r="221" spans="6:6" ht="15">
      <c r="F221" s="51"/>
    </row>
    <row r="222" spans="6:6" ht="15">
      <c r="F222" s="51"/>
    </row>
    <row r="223" spans="6:6" ht="15">
      <c r="F223" s="51"/>
    </row>
    <row r="224" spans="6:6" ht="15">
      <c r="F224" s="51"/>
    </row>
    <row r="225" spans="6:6" ht="15">
      <c r="F225" s="51"/>
    </row>
    <row r="226" spans="6:6" ht="15">
      <c r="F226" s="51"/>
    </row>
    <row r="227" spans="6:6" ht="15">
      <c r="F227" s="51"/>
    </row>
    <row r="228" spans="6:6" ht="15">
      <c r="F228" s="51"/>
    </row>
    <row r="229" spans="6:6" ht="15">
      <c r="F229" s="51"/>
    </row>
    <row r="230" spans="6:6" ht="15">
      <c r="F230" s="51"/>
    </row>
    <row r="231" spans="6:6" ht="15">
      <c r="F231" s="51"/>
    </row>
    <row r="232" spans="6:6" ht="15">
      <c r="F232" s="51"/>
    </row>
    <row r="233" spans="6:6" ht="15">
      <c r="F233" s="51"/>
    </row>
    <row r="234" spans="6:6" ht="15">
      <c r="F234" s="51"/>
    </row>
    <row r="235" spans="6:6" ht="15">
      <c r="F235" s="51"/>
    </row>
    <row r="236" spans="6:6" ht="15">
      <c r="F236" s="51"/>
    </row>
    <row r="237" spans="6:6" ht="15">
      <c r="F237" s="51"/>
    </row>
    <row r="238" spans="6:6" ht="15">
      <c r="F238" s="51"/>
    </row>
    <row r="239" spans="6:6" ht="15">
      <c r="F239" s="51"/>
    </row>
    <row r="240" spans="6:6" ht="15">
      <c r="F240" s="51"/>
    </row>
    <row r="241" spans="6:6" ht="15">
      <c r="F241" s="51"/>
    </row>
    <row r="242" spans="6:6" ht="15">
      <c r="F242" s="51"/>
    </row>
    <row r="243" spans="6:6" ht="15">
      <c r="F243" s="51"/>
    </row>
    <row r="244" spans="6:6" ht="15">
      <c r="F244" s="51"/>
    </row>
    <row r="245" spans="6:6" ht="15">
      <c r="F245" s="51"/>
    </row>
    <row r="246" spans="6:6" ht="15">
      <c r="F246" s="51"/>
    </row>
    <row r="247" spans="6:6" ht="15">
      <c r="F247" s="51"/>
    </row>
    <row r="248" spans="6:6" ht="15">
      <c r="F248" s="51"/>
    </row>
    <row r="249" spans="6:6" ht="15">
      <c r="F249" s="51"/>
    </row>
    <row r="250" spans="6:6" ht="15">
      <c r="F250" s="51"/>
    </row>
    <row r="251" spans="6:6" ht="15">
      <c r="F251" s="51"/>
    </row>
    <row r="252" spans="6:6" ht="15">
      <c r="F252" s="51"/>
    </row>
    <row r="253" spans="6:6" ht="15">
      <c r="F253" s="51"/>
    </row>
    <row r="254" spans="6:6" ht="15">
      <c r="F254" s="51"/>
    </row>
    <row r="255" spans="6:6" ht="15">
      <c r="F255" s="51"/>
    </row>
    <row r="256" spans="6:6" ht="15">
      <c r="F256" s="51"/>
    </row>
    <row r="257" spans="6:6" ht="15">
      <c r="F257" s="51"/>
    </row>
    <row r="258" spans="6:6" ht="15">
      <c r="F258" s="51"/>
    </row>
    <row r="259" spans="6:6" ht="15">
      <c r="F259" s="51"/>
    </row>
    <row r="260" spans="6:6" ht="15">
      <c r="F260" s="51"/>
    </row>
    <row r="261" spans="6:6" ht="15">
      <c r="F261" s="51"/>
    </row>
    <row r="262" spans="6:6" ht="15">
      <c r="F262" s="51"/>
    </row>
    <row r="263" spans="6:6" ht="15">
      <c r="F263" s="51"/>
    </row>
    <row r="264" spans="6:6" ht="15">
      <c r="F264" s="51"/>
    </row>
    <row r="265" spans="6:6" ht="15">
      <c r="F265" s="51"/>
    </row>
    <row r="266" spans="6:6" ht="15">
      <c r="F266" s="51"/>
    </row>
    <row r="267" spans="6:6" ht="15">
      <c r="F267" s="51"/>
    </row>
    <row r="268" spans="6:6" ht="15">
      <c r="F268" s="51"/>
    </row>
    <row r="269" spans="6:6" ht="15">
      <c r="F269" s="51"/>
    </row>
    <row r="270" spans="6:6" ht="15">
      <c r="F270" s="51"/>
    </row>
    <row r="271" spans="6:6" ht="15">
      <c r="F271" s="51"/>
    </row>
    <row r="272" spans="6:6" ht="15">
      <c r="F272" s="51"/>
    </row>
    <row r="273" spans="6:6" ht="15">
      <c r="F273" s="51"/>
    </row>
    <row r="274" spans="6:6" ht="15">
      <c r="F274" s="51"/>
    </row>
    <row r="275" spans="6:6" ht="15">
      <c r="F275" s="51"/>
    </row>
    <row r="276" spans="6:6" ht="15">
      <c r="F276" s="51"/>
    </row>
    <row r="277" spans="6:6" ht="15">
      <c r="F277" s="51"/>
    </row>
    <row r="278" spans="6:6" ht="15">
      <c r="F278" s="51"/>
    </row>
    <row r="279" spans="6:6" ht="15">
      <c r="F279" s="51"/>
    </row>
    <row r="280" spans="6:6" ht="15">
      <c r="F280" s="51"/>
    </row>
    <row r="281" spans="6:6" ht="15">
      <c r="F281" s="51"/>
    </row>
    <row r="282" spans="6:6" ht="15">
      <c r="F282" s="51"/>
    </row>
    <row r="283" spans="6:6" ht="15">
      <c r="F283" s="51"/>
    </row>
    <row r="284" spans="6:6" ht="15">
      <c r="F284" s="51"/>
    </row>
    <row r="285" spans="6:6" ht="15">
      <c r="F285" s="51"/>
    </row>
    <row r="286" spans="6:6" ht="15">
      <c r="F286" s="51"/>
    </row>
    <row r="287" spans="6:6" ht="15">
      <c r="F287" s="51"/>
    </row>
    <row r="288" spans="6:6" ht="15">
      <c r="F288" s="51"/>
    </row>
    <row r="289" spans="6:6" ht="15">
      <c r="F289" s="51"/>
    </row>
    <row r="290" spans="6:6" ht="15">
      <c r="F290" s="51"/>
    </row>
    <row r="291" spans="6:6" ht="15">
      <c r="F291" s="51"/>
    </row>
    <row r="292" spans="6:6" ht="15">
      <c r="F292" s="51"/>
    </row>
    <row r="293" spans="6:6" ht="15">
      <c r="F293" s="51"/>
    </row>
    <row r="294" spans="6:6" ht="15">
      <c r="F294" s="51"/>
    </row>
    <row r="295" spans="6:6" ht="15">
      <c r="F295" s="51"/>
    </row>
    <row r="296" spans="6:6" ht="15">
      <c r="F296" s="51"/>
    </row>
    <row r="297" spans="6:6" ht="15">
      <c r="F297" s="51"/>
    </row>
    <row r="298" spans="6:6" ht="15">
      <c r="F298" s="51"/>
    </row>
    <row r="299" spans="6:6" ht="15">
      <c r="F299" s="51"/>
    </row>
    <row r="300" spans="6:6" ht="15">
      <c r="F300" s="51"/>
    </row>
    <row r="301" spans="6:6" ht="15">
      <c r="F301" s="51"/>
    </row>
    <row r="302" spans="6:6" ht="15">
      <c r="F302" s="51"/>
    </row>
    <row r="303" spans="6:6" ht="15">
      <c r="F303" s="51"/>
    </row>
    <row r="304" spans="6:6" ht="15">
      <c r="F304" s="51"/>
    </row>
    <row r="305" spans="6:6" ht="15">
      <c r="F305" s="51"/>
    </row>
    <row r="306" spans="6:6" ht="15">
      <c r="F306" s="51"/>
    </row>
    <row r="307" spans="6:6" ht="15">
      <c r="F307" s="51"/>
    </row>
    <row r="308" spans="6:6" ht="15">
      <c r="F308" s="51"/>
    </row>
    <row r="309" spans="6:6" ht="15">
      <c r="F309" s="51"/>
    </row>
    <row r="310" spans="6:6" ht="15">
      <c r="F310" s="51"/>
    </row>
    <row r="311" spans="6:6" ht="15">
      <c r="F311" s="51"/>
    </row>
    <row r="312" spans="6:6" ht="15">
      <c r="F312" s="51"/>
    </row>
    <row r="313" spans="6:6" ht="15">
      <c r="F313" s="51"/>
    </row>
    <row r="314" spans="6:6" ht="15">
      <c r="F314" s="51"/>
    </row>
    <row r="315" spans="6:6" ht="15">
      <c r="F315" s="51"/>
    </row>
    <row r="316" spans="6:6" ht="15">
      <c r="F316" s="51"/>
    </row>
    <row r="317" spans="6:6" ht="15">
      <c r="F317" s="51"/>
    </row>
    <row r="318" spans="6:6" ht="15">
      <c r="F318" s="51"/>
    </row>
    <row r="319" spans="6:6" ht="15">
      <c r="F319" s="51"/>
    </row>
    <row r="320" spans="6:6" ht="15">
      <c r="F320" s="51"/>
    </row>
    <row r="321" spans="6:6" ht="15">
      <c r="F321" s="51"/>
    </row>
    <row r="322" spans="6:6" ht="15">
      <c r="F322" s="51"/>
    </row>
    <row r="323" spans="6:6" ht="15">
      <c r="F323" s="51"/>
    </row>
    <row r="324" spans="6:6" ht="15">
      <c r="F324" s="51"/>
    </row>
    <row r="325" spans="6:6" ht="15">
      <c r="F325" s="51"/>
    </row>
    <row r="326" spans="6:6" ht="15">
      <c r="F326" s="51"/>
    </row>
    <row r="327" spans="6:6" ht="15">
      <c r="F327" s="51"/>
    </row>
    <row r="328" spans="6:6" ht="15">
      <c r="F328" s="51"/>
    </row>
    <row r="329" spans="6:6" ht="15">
      <c r="F329" s="51"/>
    </row>
    <row r="330" spans="6:6" ht="15">
      <c r="F330" s="51"/>
    </row>
    <row r="331" spans="6:6" ht="15">
      <c r="F331" s="51"/>
    </row>
    <row r="332" spans="6:6" ht="15">
      <c r="F332" s="51"/>
    </row>
    <row r="333" spans="6:6" ht="15">
      <c r="F333" s="51"/>
    </row>
    <row r="334" spans="6:6" ht="15">
      <c r="F334" s="51"/>
    </row>
    <row r="335" spans="6:6" ht="15">
      <c r="F335" s="51"/>
    </row>
    <row r="336" spans="6:6" ht="15">
      <c r="F336" s="51"/>
    </row>
    <row r="337" spans="6:6" ht="15">
      <c r="F337" s="51"/>
    </row>
    <row r="338" spans="6:6" ht="15">
      <c r="F338" s="51"/>
    </row>
    <row r="339" spans="6:6" ht="15">
      <c r="F339" s="51"/>
    </row>
    <row r="340" spans="6:6" ht="15">
      <c r="F340" s="51"/>
    </row>
    <row r="341" spans="6:6" ht="15">
      <c r="F341" s="51"/>
    </row>
    <row r="342" spans="6:6" ht="15">
      <c r="F342" s="51"/>
    </row>
    <row r="343" spans="6:6" ht="15">
      <c r="F343" s="51"/>
    </row>
    <row r="344" spans="6:6" ht="15">
      <c r="F344" s="51"/>
    </row>
    <row r="345" spans="6:6" ht="15">
      <c r="F345" s="51"/>
    </row>
    <row r="346" spans="6:6" ht="15">
      <c r="F346" s="51"/>
    </row>
    <row r="347" spans="6:6" ht="15">
      <c r="F347" s="51"/>
    </row>
    <row r="348" spans="6:6" ht="15">
      <c r="F348" s="51"/>
    </row>
    <row r="349" spans="6:6" ht="15">
      <c r="F349" s="51"/>
    </row>
    <row r="350" spans="6:6" ht="15">
      <c r="F350" s="51"/>
    </row>
    <row r="351" spans="6:6" ht="15">
      <c r="F351" s="51"/>
    </row>
    <row r="352" spans="6:6" ht="15">
      <c r="F352" s="51"/>
    </row>
    <row r="353" spans="6:6" ht="15">
      <c r="F353" s="51"/>
    </row>
    <row r="354" spans="6:6" ht="15">
      <c r="F354" s="51"/>
    </row>
    <row r="355" spans="6:6" ht="15">
      <c r="F355" s="51"/>
    </row>
    <row r="356" spans="6:6" ht="15">
      <c r="F356" s="51"/>
    </row>
    <row r="357" spans="6:6" ht="15">
      <c r="F357" s="51"/>
    </row>
    <row r="358" spans="6:6" ht="15">
      <c r="F358" s="51"/>
    </row>
    <row r="359" spans="6:6" ht="15">
      <c r="F359" s="51"/>
    </row>
    <row r="360" spans="6:6" ht="15">
      <c r="F360" s="51"/>
    </row>
    <row r="361" spans="6:6" ht="15">
      <c r="F361" s="51"/>
    </row>
    <row r="362" spans="6:6" ht="15">
      <c r="F362" s="51"/>
    </row>
    <row r="363" spans="6:6" ht="15">
      <c r="F363" s="51"/>
    </row>
    <row r="364" spans="6:6" ht="15">
      <c r="F364" s="51"/>
    </row>
    <row r="365" spans="6:6" ht="15">
      <c r="F365" s="51"/>
    </row>
    <row r="366" spans="6:6" ht="15">
      <c r="F366" s="51"/>
    </row>
    <row r="367" spans="6:6" ht="15">
      <c r="F367" s="51"/>
    </row>
    <row r="368" spans="6:6" ht="15">
      <c r="F368" s="51"/>
    </row>
    <row r="369" spans="6:6" ht="15">
      <c r="F369" s="51"/>
    </row>
    <row r="370" spans="6:6" ht="15">
      <c r="F370" s="51"/>
    </row>
    <row r="371" spans="6:6" ht="15">
      <c r="F371" s="51"/>
    </row>
    <row r="372" spans="6:6" ht="15">
      <c r="F372" s="51"/>
    </row>
    <row r="373" spans="6:6" ht="15">
      <c r="F373" s="51"/>
    </row>
    <row r="374" spans="6:6" ht="15">
      <c r="F374" s="51"/>
    </row>
    <row r="375" spans="6:6" ht="15">
      <c r="F375" s="51"/>
    </row>
    <row r="376" spans="6:6" ht="15">
      <c r="F376" s="51"/>
    </row>
    <row r="377" spans="6:6" ht="15">
      <c r="F377" s="51"/>
    </row>
    <row r="378" spans="6:6" ht="15">
      <c r="F378" s="51"/>
    </row>
    <row r="379" spans="6:6" ht="15">
      <c r="F379" s="51"/>
    </row>
    <row r="380" spans="6:6" ht="15">
      <c r="F380" s="51"/>
    </row>
    <row r="381" spans="6:6" ht="15">
      <c r="F381" s="51"/>
    </row>
    <row r="382" spans="6:6" ht="15">
      <c r="F382" s="51"/>
    </row>
    <row r="383" spans="6:6" ht="15">
      <c r="F383" s="51"/>
    </row>
    <row r="384" spans="6:6" ht="15">
      <c r="F384" s="51"/>
    </row>
    <row r="385" spans="6:6" ht="15">
      <c r="F385" s="51"/>
    </row>
    <row r="386" spans="6:6" ht="15">
      <c r="F386" s="51"/>
    </row>
    <row r="387" spans="6:6" ht="15">
      <c r="F387" s="51"/>
    </row>
    <row r="388" spans="6:6" ht="15">
      <c r="F388" s="51"/>
    </row>
    <row r="389" spans="6:6" ht="15">
      <c r="F389" s="51"/>
    </row>
    <row r="390" spans="6:6" ht="15">
      <c r="F390" s="51"/>
    </row>
    <row r="391" spans="6:6" ht="15">
      <c r="F391" s="51"/>
    </row>
    <row r="392" spans="6:6" ht="15">
      <c r="F392" s="51"/>
    </row>
    <row r="393" spans="6:6" ht="15">
      <c r="F393" s="51"/>
    </row>
    <row r="394" spans="6:6" ht="15">
      <c r="F394" s="51"/>
    </row>
    <row r="395" spans="6:6" ht="15">
      <c r="F395" s="51"/>
    </row>
    <row r="396" spans="6:6" ht="15">
      <c r="F396" s="51"/>
    </row>
    <row r="397" spans="6:6" ht="15">
      <c r="F397" s="51"/>
    </row>
    <row r="398" spans="6:6" ht="15">
      <c r="F398" s="51"/>
    </row>
    <row r="399" spans="6:6" ht="15">
      <c r="F399" s="51"/>
    </row>
    <row r="400" spans="6:6" ht="15">
      <c r="F400" s="51"/>
    </row>
    <row r="401" spans="6:6" ht="15">
      <c r="F401" s="51"/>
    </row>
    <row r="402" spans="6:6" ht="15">
      <c r="F402" s="51"/>
    </row>
    <row r="403" spans="6:6" ht="15">
      <c r="F403" s="51"/>
    </row>
    <row r="404" spans="6:6" ht="15">
      <c r="F404" s="51"/>
    </row>
    <row r="405" spans="6:6" ht="15">
      <c r="F405" s="51"/>
    </row>
    <row r="406" spans="6:6" ht="15">
      <c r="F406" s="51"/>
    </row>
    <row r="407" spans="6:6" ht="15">
      <c r="F407" s="51"/>
    </row>
    <row r="408" spans="6:6" ht="15">
      <c r="F408" s="51"/>
    </row>
    <row r="409" spans="6:6" ht="15">
      <c r="F409" s="51"/>
    </row>
    <row r="410" spans="6:6" ht="15">
      <c r="F410" s="51"/>
    </row>
    <row r="411" spans="6:6" ht="15">
      <c r="F411" s="51"/>
    </row>
    <row r="412" spans="6:6" ht="15">
      <c r="F412" s="51"/>
    </row>
    <row r="413" spans="6:6" ht="15">
      <c r="F413" s="51"/>
    </row>
    <row r="414" spans="6:6" ht="15">
      <c r="F414" s="51"/>
    </row>
    <row r="415" spans="6:6" ht="15">
      <c r="F415" s="51"/>
    </row>
    <row r="416" spans="6:6" ht="15">
      <c r="F416" s="51"/>
    </row>
    <row r="417" spans="6:6" ht="15">
      <c r="F417" s="51"/>
    </row>
    <row r="418" spans="6:6" ht="15">
      <c r="F418" s="51"/>
    </row>
    <row r="419" spans="6:6" ht="15">
      <c r="F419" s="51"/>
    </row>
    <row r="420" spans="6:6" ht="15">
      <c r="F420" s="51"/>
    </row>
    <row r="421" spans="6:6" ht="15">
      <c r="F421" s="51"/>
    </row>
    <row r="422" spans="6:6" ht="15">
      <c r="F422" s="51"/>
    </row>
    <row r="423" spans="6:6" ht="15">
      <c r="F423" s="51"/>
    </row>
    <row r="424" spans="6:6" ht="15">
      <c r="F424" s="51"/>
    </row>
    <row r="425" spans="6:6" ht="15">
      <c r="F425" s="51"/>
    </row>
    <row r="426" spans="6:6" ht="15">
      <c r="F426" s="51"/>
    </row>
    <row r="427" spans="6:6" ht="15">
      <c r="F427" s="51"/>
    </row>
    <row r="428" spans="6:6" ht="15">
      <c r="F428" s="51"/>
    </row>
    <row r="429" spans="6:6" ht="15">
      <c r="F429" s="51"/>
    </row>
    <row r="430" spans="6:6" ht="15">
      <c r="F430" s="51"/>
    </row>
    <row r="431" spans="6:6" ht="15">
      <c r="F431" s="51"/>
    </row>
    <row r="432" spans="6:6" ht="15">
      <c r="F432" s="51"/>
    </row>
    <row r="433" spans="6:6" ht="15">
      <c r="F433" s="51"/>
    </row>
    <row r="434" spans="6:6" ht="15">
      <c r="F434" s="51"/>
    </row>
    <row r="435" spans="6:6" ht="15">
      <c r="F435" s="51"/>
    </row>
    <row r="436" spans="6:6" ht="15">
      <c r="F436" s="51"/>
    </row>
    <row r="437" spans="6:6" ht="15">
      <c r="F437" s="51"/>
    </row>
    <row r="438" spans="6:6" ht="15">
      <c r="F438" s="51"/>
    </row>
    <row r="439" spans="6:6" ht="15">
      <c r="F439" s="51"/>
    </row>
    <row r="440" spans="6:6" ht="15">
      <c r="F440" s="51"/>
    </row>
    <row r="441" spans="6:6" ht="15">
      <c r="F441" s="51"/>
    </row>
    <row r="442" spans="6:6" ht="15">
      <c r="F442" s="51"/>
    </row>
    <row r="443" spans="6:6" ht="15">
      <c r="F443" s="51"/>
    </row>
    <row r="444" spans="6:6" ht="15">
      <c r="F444" s="51"/>
    </row>
    <row r="445" spans="6:6" ht="15">
      <c r="F445" s="51"/>
    </row>
    <row r="446" spans="6:6" ht="15">
      <c r="F446" s="51"/>
    </row>
    <row r="447" spans="6:6" ht="15">
      <c r="F447" s="51"/>
    </row>
    <row r="448" spans="6:6" ht="15">
      <c r="F448" s="51"/>
    </row>
    <row r="449" spans="6:6" ht="15">
      <c r="F449" s="51"/>
    </row>
    <row r="450" spans="6:6" ht="15">
      <c r="F450" s="51"/>
    </row>
    <row r="451" spans="6:6" ht="15">
      <c r="F451" s="51"/>
    </row>
    <row r="452" spans="6:6" ht="15">
      <c r="F452" s="51"/>
    </row>
    <row r="453" spans="6:6" ht="15">
      <c r="F453" s="51"/>
    </row>
    <row r="454" spans="6:6" ht="15">
      <c r="F454" s="51"/>
    </row>
    <row r="455" spans="6:6" ht="15">
      <c r="F455" s="51"/>
    </row>
    <row r="456" spans="6:6" ht="15">
      <c r="F456" s="51"/>
    </row>
    <row r="457" spans="6:6" ht="15">
      <c r="F457" s="51"/>
    </row>
    <row r="458" spans="6:6" ht="15">
      <c r="F458" s="51"/>
    </row>
    <row r="459" spans="6:6" ht="15">
      <c r="F459" s="51"/>
    </row>
    <row r="460" spans="6:6" ht="15">
      <c r="F460" s="51"/>
    </row>
    <row r="461" spans="6:6" ht="15">
      <c r="F461" s="51"/>
    </row>
    <row r="462" spans="6:6" ht="15">
      <c r="F462" s="51"/>
    </row>
    <row r="463" spans="6:6" ht="15">
      <c r="F463" s="51"/>
    </row>
    <row r="464" spans="6:6" ht="15">
      <c r="F464" s="51"/>
    </row>
    <row r="465" spans="6:6" ht="15">
      <c r="F465" s="51"/>
    </row>
    <row r="466" spans="6:6" ht="15">
      <c r="F466" s="51"/>
    </row>
    <row r="467" spans="6:6" ht="15">
      <c r="F467" s="51"/>
    </row>
    <row r="468" spans="6:6" ht="15">
      <c r="F468" s="51"/>
    </row>
    <row r="469" spans="6:6" ht="15">
      <c r="F469" s="51"/>
    </row>
    <row r="470" spans="6:6" ht="15">
      <c r="F470" s="51"/>
    </row>
    <row r="471" spans="6:6" ht="15">
      <c r="F471" s="51"/>
    </row>
    <row r="472" spans="6:6" ht="15">
      <c r="F472" s="51"/>
    </row>
    <row r="473" spans="6:6" ht="15">
      <c r="F473" s="51"/>
    </row>
    <row r="474" spans="6:6" ht="15">
      <c r="F474" s="51"/>
    </row>
    <row r="475" spans="6:6" ht="15">
      <c r="F475" s="51"/>
    </row>
    <row r="476" spans="6:6" ht="15">
      <c r="F476" s="51"/>
    </row>
    <row r="477" spans="6:6" ht="15">
      <c r="F477" s="51"/>
    </row>
    <row r="478" spans="6:6" ht="15">
      <c r="F478" s="51"/>
    </row>
    <row r="479" spans="6:6" ht="15">
      <c r="F479" s="51"/>
    </row>
    <row r="480" spans="6:6" ht="15">
      <c r="F480" s="51"/>
    </row>
    <row r="481" spans="6:6" ht="15">
      <c r="F481" s="51"/>
    </row>
    <row r="482" spans="6:6" ht="15">
      <c r="F482" s="51"/>
    </row>
    <row r="483" spans="6:6" ht="15">
      <c r="F483" s="51"/>
    </row>
    <row r="484" spans="6:6" ht="15">
      <c r="F484" s="51"/>
    </row>
    <row r="485" spans="6:6" ht="15">
      <c r="F485" s="51"/>
    </row>
    <row r="486" spans="6:6" ht="15">
      <c r="F486" s="51"/>
    </row>
    <row r="487" spans="6:6" ht="15">
      <c r="F487" s="51"/>
    </row>
    <row r="488" spans="6:6" ht="15">
      <c r="F488" s="51"/>
    </row>
    <row r="489" spans="6:6" ht="15">
      <c r="F489" s="51"/>
    </row>
    <row r="490" spans="6:6" ht="15">
      <c r="F490" s="51"/>
    </row>
    <row r="491" spans="6:6" ht="15">
      <c r="F491" s="51"/>
    </row>
    <row r="492" spans="6:6" ht="15">
      <c r="F492" s="51"/>
    </row>
    <row r="493" spans="6:6" ht="15">
      <c r="F493" s="51"/>
    </row>
    <row r="494" spans="6:6" ht="15">
      <c r="F494" s="51"/>
    </row>
    <row r="495" spans="6:6" ht="15">
      <c r="F495" s="51"/>
    </row>
    <row r="496" spans="6:6" ht="15">
      <c r="F496" s="51"/>
    </row>
    <row r="497" spans="6:6" ht="15">
      <c r="F497" s="51"/>
    </row>
    <row r="498" spans="6:6" ht="15">
      <c r="F498" s="51"/>
    </row>
    <row r="499" spans="6:6" ht="15">
      <c r="F499" s="51"/>
    </row>
  </sheetData>
  <mergeCells count="7">
    <mergeCell ref="A1:B2"/>
    <mergeCell ref="F1:F2"/>
    <mergeCell ref="P1:R1"/>
    <mergeCell ref="J1:L1"/>
    <mergeCell ref="M1:O1"/>
    <mergeCell ref="G1:I1"/>
    <mergeCell ref="E1:E2"/>
  </mergeCells>
  <pageMargins left="0.7" right="0.7" top="0.75" bottom="0.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Informe</vt:lpstr>
      <vt:lpstr>M_Liquidacion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