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COSTE DE LOS SERVICIOS\"/>
    </mc:Choice>
  </mc:AlternateContent>
  <bookViews>
    <workbookView xWindow="0" yWindow="0" windowWidth="20490" windowHeight="8040"/>
  </bookViews>
  <sheets>
    <sheet name="Informe" sheetId="2" r:id="rId1"/>
    <sheet name="M_CosteEfectivo" sheetId="3" state="hidden" r:id="rId2"/>
  </sheets>
  <definedNames>
    <definedName name="CE.A.Cuen.135.130P.D12.Cod">M_CosteEfectivo!$E$29</definedName>
    <definedName name="CE.A.Cuen.135.130P.D12.Desc">M_CosteEfectivo!$F$29</definedName>
    <definedName name="CE.A.Cuen.135.130P.D12.Est.Imp.Anio1">M_CosteEfectivo!$Q$29</definedName>
    <definedName name="CE.A.Cuen.135.130P.D12.Est.NumMun.Anio1">M_CosteEfectivo!$R$29</definedName>
    <definedName name="CE.A.Cuen.135.130P.D12.Est.Pob.Anio1">M_CosteEfectivo!$S$29</definedName>
    <definedName name="CE.A.Cuen.135.130P.D12.Mun.Imp.Anio1">M_CosteEfectivo!$H$29</definedName>
    <definedName name="CE.A.Cuen.135.130P.D12.Mun.Prest.Anio1">M_CosteEfectivo!$J$29</definedName>
    <definedName name="CE.A.Cuen.135.130P.D12.Mun.TipoGestionAbrev.Anio1">M_CosteEfectivo!$L$29</definedName>
    <definedName name="CE.A.Cuen.135.130P.D12.Mun.TipoGestionCod.Anio1">M_CosteEfectivo!$K$29</definedName>
    <definedName name="CE.A.Cuen.135.130P.D12.Rango.Imp.Anio1">M_CosteEfectivo!$M$29</definedName>
    <definedName name="CE.A.Cuen.135.130P.D12.Rango.NumMun.Anio1">M_CosteEfectivo!$N$29</definedName>
    <definedName name="CE.A.Cuen.135.130P.D12.Rango.Pob.Anio1">M_CosteEfectivo!$O$29</definedName>
    <definedName name="CE.A.Cuen.135.130P.D12.U49.Desc">M_CosteEfectivo!$G$29</definedName>
    <definedName name="CE.A.Cuen.135.130P.D12.U49.Est.Num.Anio1">M_CosteEfectivo!$T$29</definedName>
    <definedName name="CE.A.Cuen.135.130P.D12.U49.Mun.Num.Anio1">M_CosteEfectivo!$I$29</definedName>
    <definedName name="CE.A.Cuen.135.130P.D12.U49.Rango.Num.Anio1">M_CosteEfectivo!$P$29</definedName>
    <definedName name="CE.A.Cuen.135.130P.D12.U50.Desc">M_CosteEfectivo!$G$30</definedName>
    <definedName name="CE.A.Cuen.135.130P.D12.U50.Est.Num.Anio1">M_CosteEfectivo!$T$30</definedName>
    <definedName name="CE.A.Cuen.135.130P.D12.U50.Mun.Num.Anio1">M_CosteEfectivo!$I$30</definedName>
    <definedName name="CE.A.Cuen.135.130P.D12.U50.Rango.Num.Anio1">M_CosteEfectivo!$P$30</definedName>
    <definedName name="CE.A.Cuen.136.130P.D15.Cod">M_CosteEfectivo!$E$38</definedName>
    <definedName name="CE.A.Cuen.136.130P.D15.Desc">M_CosteEfectivo!$F$38</definedName>
    <definedName name="CE.A.Cuen.136.130P.D15.Est.Imp.Anio1">M_CosteEfectivo!$Q$38</definedName>
    <definedName name="CE.A.Cuen.136.130P.D15.Est.NumMun.Anio1">M_CosteEfectivo!$R$38</definedName>
    <definedName name="CE.A.Cuen.136.130P.D15.Est.Pob.Anio1">M_CosteEfectivo!$S$38</definedName>
    <definedName name="CE.A.Cuen.136.130P.D15.Mun.Imp.Anio1">M_CosteEfectivo!$H$38</definedName>
    <definedName name="CE.A.Cuen.136.130P.D15.Mun.Prest.Anio1">M_CosteEfectivo!$J$38</definedName>
    <definedName name="CE.A.Cuen.136.130P.D15.Mun.TipoGestionAbrev.Anio1">M_CosteEfectivo!$L$38</definedName>
    <definedName name="CE.A.Cuen.136.130P.D15.Mun.TipoGestionCod.Anio1">M_CosteEfectivo!$K$38</definedName>
    <definedName name="CE.A.Cuen.136.130P.D15.Rango.Imp.Anio1">M_CosteEfectivo!$M$38</definedName>
    <definedName name="CE.A.Cuen.136.130P.D15.Rango.NumMun.Anio1">M_CosteEfectivo!$N$38</definedName>
    <definedName name="CE.A.Cuen.136.130P.D15.Rango.Pob.Anio1">M_CosteEfectivo!$O$38</definedName>
    <definedName name="CE.A.Cuen.136.130P.D15.U55.Desc">M_CosteEfectivo!$G$38</definedName>
    <definedName name="CE.A.Cuen.136.130P.D15.U55.Est.Num.Anio1">M_CosteEfectivo!$T$38</definedName>
    <definedName name="CE.A.Cuen.136.130P.D15.U55.Mun.Num.Anio1">M_CosteEfectivo!$I$38</definedName>
    <definedName name="CE.A.Cuen.136.130P.D15.U55.Rango.Num.Anio1">M_CosteEfectivo!$P$38</definedName>
    <definedName name="CE.A.Cuen.136.130P.D15.U56.Desc">M_CosteEfectivo!$G$39</definedName>
    <definedName name="CE.A.Cuen.136.130P.D15.U56.Est.Num.Anio1">M_CosteEfectivo!$T$39</definedName>
    <definedName name="CE.A.Cuen.136.130P.D15.U56.Mun.Num.Anio1">M_CosteEfectivo!$I$39</definedName>
    <definedName name="CE.A.Cuen.136.130P.D15.U56.Rango.Num.Anio1">M_CosteEfectivo!$P$39</definedName>
    <definedName name="CE.A.Cuen.1531.150P.D7.Cod">M_CosteEfectivo!$E$22</definedName>
    <definedName name="CE.A.Cuen.1531.150P.D7.Desc">M_CosteEfectivo!$F$22</definedName>
    <definedName name="CE.A.Cuen.1531.150P.D7.Est.Imp.Anio1">M_CosteEfectivo!$Q$22</definedName>
    <definedName name="CE.A.Cuen.1531.150P.D7.Est.NumMun.Anio1">M_CosteEfectivo!$R$22</definedName>
    <definedName name="CE.A.Cuen.1531.150P.D7.Est.Pob.Anio1">M_CosteEfectivo!$S$22</definedName>
    <definedName name="CE.A.Cuen.1531.150P.D7.Mun.Imp.Anio1">M_CosteEfectivo!$H$22</definedName>
    <definedName name="CE.A.Cuen.1531.150P.D7.Mun.Prest.Anio1">M_CosteEfectivo!$J$22</definedName>
    <definedName name="CE.A.Cuen.1531.150P.D7.Mun.TipoGestionAbrev.Anio1">M_CosteEfectivo!$L$22</definedName>
    <definedName name="CE.A.Cuen.1531.150P.D7.Mun.TipoGestionCod.Anio1">M_CosteEfectivo!$K$22</definedName>
    <definedName name="CE.A.Cuen.1531.150P.D7.Rango.Imp.Anio1">M_CosteEfectivo!$M$22</definedName>
    <definedName name="CE.A.Cuen.1531.150P.D7.Rango.NumMun.Anio1">M_CosteEfectivo!$N$22</definedName>
    <definedName name="CE.A.Cuen.1531.150P.D7.Rango.Pob.Anio1">M_CosteEfectivo!$O$22</definedName>
    <definedName name="CE.A.Cuen.1531.150P.D7.U43.Desc">M_CosteEfectivo!$G$22</definedName>
    <definedName name="CE.A.Cuen.1531.150P.D7.U43.Est.Num.Anio1">M_CosteEfectivo!$T$22</definedName>
    <definedName name="CE.A.Cuen.1531.150P.D7.U43.Mun.Num.Anio1">M_CosteEfectivo!$I$22</definedName>
    <definedName name="CE.A.Cuen.1531.150P.D7.U43.Rango.Num.Anio1">M_CosteEfectivo!$P$22</definedName>
    <definedName name="CE.A.Cuen.1532.150P.D8.Cod">M_CosteEfectivo!$E$23</definedName>
    <definedName name="CE.A.Cuen.1532.150P.D8.Desc">M_CosteEfectivo!$F$23</definedName>
    <definedName name="CE.A.Cuen.1532.150P.D8.Est.Imp.Anio1">M_CosteEfectivo!$Q$23</definedName>
    <definedName name="CE.A.Cuen.1532.150P.D8.Est.NumMun.Anio1">M_CosteEfectivo!$R$23</definedName>
    <definedName name="CE.A.Cuen.1532.150P.D8.Est.Pob.Anio1">M_CosteEfectivo!$S$23</definedName>
    <definedName name="CE.A.Cuen.1532.150P.D8.Mun.Imp.Anio1">M_CosteEfectivo!$H$23</definedName>
    <definedName name="CE.A.Cuen.1532.150P.D8.Mun.Prest.Anio1">M_CosteEfectivo!$J$23</definedName>
    <definedName name="CE.A.Cuen.1532.150P.D8.Mun.TipoGestionAbrev.Anio1">M_CosteEfectivo!$L$23</definedName>
    <definedName name="CE.A.Cuen.1532.150P.D8.Mun.TipoGestionCod.Anio1">M_CosteEfectivo!$K$23</definedName>
    <definedName name="CE.A.Cuen.1532.150P.D8.Rango.Imp.Anio1">M_CosteEfectivo!$M$23</definedName>
    <definedName name="CE.A.Cuen.1532.150P.D8.Rango.NumMun.Anio1">M_CosteEfectivo!$N$23</definedName>
    <definedName name="CE.A.Cuen.1532.150P.D8.Rango.Pob.Anio1">M_CosteEfectivo!$O$23</definedName>
    <definedName name="CE.A.Cuen.1532.150P.D8.U44.Desc">M_CosteEfectivo!$G$23</definedName>
    <definedName name="CE.A.Cuen.1532.150P.D8.U44.Est.Num.Anio1">M_CosteEfectivo!$T$23</definedName>
    <definedName name="CE.A.Cuen.1532.150P.D8.U44.Mun.Num.Anio1">M_CosteEfectivo!$I$23</definedName>
    <definedName name="CE.A.Cuen.1532.150P.D8.U44.Rango.Num.Anio1">M_CosteEfectivo!$P$23</definedName>
    <definedName name="CE.A.Cuen.160.D6.Cod">M_CosteEfectivo!$E$20</definedName>
    <definedName name="CE.A.Cuen.160.D6.Desc">M_CosteEfectivo!$F$20</definedName>
    <definedName name="CE.A.Cuen.160.D6.Est.Imp.Anio1">M_CosteEfectivo!$Q$20</definedName>
    <definedName name="CE.A.Cuen.160.D6.Est.NumMun.Anio1">M_CosteEfectivo!$R$20</definedName>
    <definedName name="CE.A.Cuen.160.D6.Est.Pob.Anio1">M_CosteEfectivo!$S$20</definedName>
    <definedName name="CE.A.Cuen.160.D6.Mun.Imp.Anio1">M_CosteEfectivo!$H$20</definedName>
    <definedName name="CE.A.Cuen.160.D6.Mun.Prest.Anio1">M_CosteEfectivo!$J$20</definedName>
    <definedName name="CE.A.Cuen.160.D6.Mun.TipoGestionAbrev.Anio1">M_CosteEfectivo!$L$20</definedName>
    <definedName name="CE.A.Cuen.160.D6.Mun.TipoGestionCod.Anio1">M_CosteEfectivo!$K$20</definedName>
    <definedName name="CE.A.Cuen.160.D6.Rango.Imp.Anio1">M_CosteEfectivo!$M$20</definedName>
    <definedName name="CE.A.Cuen.160.D6.Rango.NumMun.Anio1">M_CosteEfectivo!$N$20</definedName>
    <definedName name="CE.A.Cuen.160.D6.Rango.Pob.Anio1">M_CosteEfectivo!$O$20</definedName>
    <definedName name="CE.A.Cuen.160.D6.U10.Desc">M_CosteEfectivo!$G$21</definedName>
    <definedName name="CE.A.Cuen.160.D6.U10.Est.Num.Anio1">M_CosteEfectivo!$T$21</definedName>
    <definedName name="CE.A.Cuen.160.D6.U10.Mun.Num.Anio1">M_CosteEfectivo!$I$21</definedName>
    <definedName name="CE.A.Cuen.160.D6.U10.Rango.Num.Anio1">M_CosteEfectivo!$P$21</definedName>
    <definedName name="CE.A.Cuen.160.D6.U9.Desc">M_CosteEfectivo!$G$20</definedName>
    <definedName name="CE.A.Cuen.160.D6.U9.Est.Num.Anio1">M_CosteEfectivo!$T$20</definedName>
    <definedName name="CE.A.Cuen.160.D6.U9.Mun.Num.Anio1">M_CosteEfectivo!$I$20</definedName>
    <definedName name="CE.A.Cuen.160.D6.U9.Rango.Num.Anio1">M_CosteEfectivo!$P$20</definedName>
    <definedName name="CE.A.Cuen.161.D5.Cod">M_CosteEfectivo!$E$18</definedName>
    <definedName name="CE.A.Cuen.161.D5.Desc">M_CosteEfectivo!$F$18</definedName>
    <definedName name="CE.A.Cuen.161.D5.Est.Imp.Anio1">M_CosteEfectivo!$Q$18</definedName>
    <definedName name="CE.A.Cuen.161.D5.Est.NumMun.Anio1">M_CosteEfectivo!$R$18</definedName>
    <definedName name="CE.A.Cuen.161.D5.Est.Pob.Anio1">M_CosteEfectivo!$S$18</definedName>
    <definedName name="CE.A.Cuen.161.D5.Mun.Imp.Anio1">M_CosteEfectivo!$H$18</definedName>
    <definedName name="CE.A.Cuen.161.D5.Mun.Prest.Anio1">M_CosteEfectivo!$J$18</definedName>
    <definedName name="CE.A.Cuen.161.D5.Mun.TipoGestionAbrev.Anio1">M_CosteEfectivo!$L$18</definedName>
    <definedName name="CE.A.Cuen.161.D5.Mun.TipoGestionCod.Anio1">M_CosteEfectivo!$K$18</definedName>
    <definedName name="CE.A.Cuen.161.D5.Rango.Imp.Anio1">M_CosteEfectivo!$M$18</definedName>
    <definedName name="CE.A.Cuen.161.D5.Rango.NumMun.Anio1">M_CosteEfectivo!$N$18</definedName>
    <definedName name="CE.A.Cuen.161.D5.Rango.Pob.Anio1">M_CosteEfectivo!$O$18</definedName>
    <definedName name="CE.A.Cuen.161.D5.U41.Desc">M_CosteEfectivo!$G$18</definedName>
    <definedName name="CE.A.Cuen.161.D5.U41.Est.Num.Anio1">M_CosteEfectivo!$T$18</definedName>
    <definedName name="CE.A.Cuen.161.D5.U41.Mun.Num.Anio1">M_CosteEfectivo!$I$18</definedName>
    <definedName name="CE.A.Cuen.161.D5.U41.Rango.Num.Anio1">M_CosteEfectivo!$P$18</definedName>
    <definedName name="CE.A.Cuen.161.D5.U42.Desc">M_CosteEfectivo!$G$19</definedName>
    <definedName name="CE.A.Cuen.161.D5.U42.Est.Num.Anio1">M_CosteEfectivo!$T$19</definedName>
    <definedName name="CE.A.Cuen.161.D5.U42.Mun.Num.Anio1">M_CosteEfectivo!$I$19</definedName>
    <definedName name="CE.A.Cuen.161.D5.U42.Rango.Num.Anio1">M_CosteEfectivo!$P$19</definedName>
    <definedName name="CE.A.Cuen.1621.D3.Cod">M_CosteEfectivo!$E$12</definedName>
    <definedName name="CE.A.Cuen.1621.D3.Desc">M_CosteEfectivo!$F$12</definedName>
    <definedName name="CE.A.Cuen.1621.D3.Est.Imp.Anio1">M_CosteEfectivo!$Q$12</definedName>
    <definedName name="CE.A.Cuen.1621.D3.Est.NumMun.Anio1">M_CosteEfectivo!$R$12</definedName>
    <definedName name="CE.A.Cuen.1621.D3.Est.Pob.Anio1">M_CosteEfectivo!$S$12</definedName>
    <definedName name="CE.A.Cuen.1621.D3.Mun.Imp.Anio1">M_CosteEfectivo!$H$12</definedName>
    <definedName name="CE.A.Cuen.1621.D3.Mun.Prest.Anio1">M_CosteEfectivo!$J$12</definedName>
    <definedName name="CE.A.Cuen.1621.D3.Mun.TipoGestionAbrev.Anio1">M_CosteEfectivo!$L$12</definedName>
    <definedName name="CE.A.Cuen.1621.D3.Mun.TipoGestionCod.Anio1">M_CosteEfectivo!$K$12</definedName>
    <definedName name="CE.A.Cuen.1621.D3.Rango.Imp.Anio1">M_CosteEfectivo!$M$12</definedName>
    <definedName name="CE.A.Cuen.1621.D3.Rango.NumMun.Anio1">M_CosteEfectivo!$N$12</definedName>
    <definedName name="CE.A.Cuen.1621.D3.Rango.Pob.Anio1">M_CosteEfectivo!$O$12</definedName>
    <definedName name="CE.A.Cuen.1621.D3.U28.Desc">M_CosteEfectivo!$G$12</definedName>
    <definedName name="CE.A.Cuen.1621.D3.U28.Est.Num.Anio1">M_CosteEfectivo!$T$12</definedName>
    <definedName name="CE.A.Cuen.1621.D3.U28.Mun.Num.Anio1">M_CosteEfectivo!$I$12</definedName>
    <definedName name="CE.A.Cuen.1621.D3.U28.Rango.Num.Anio1">M_CosteEfectivo!$P$12</definedName>
    <definedName name="CE.A.Cuen.1621.D3.U29.Desc">M_CosteEfectivo!$G$13</definedName>
    <definedName name="CE.A.Cuen.1621.D3.U29.Est.Num.Anio1">M_CosteEfectivo!$T$13</definedName>
    <definedName name="CE.A.Cuen.1621.D3.U29.Mun.Num.Anio1">M_CosteEfectivo!$I$13</definedName>
    <definedName name="CE.A.Cuen.1621.D3.U29.Rango.Num.Anio1">M_CosteEfectivo!$P$13</definedName>
    <definedName name="CE.A.Cuen.1621.D3.U37.Desc">M_CosteEfectivo!$G$14</definedName>
    <definedName name="CE.A.Cuen.1621.D3.U37.Est.Num.Anio1">M_CosteEfectivo!$T$14</definedName>
    <definedName name="CE.A.Cuen.1621.D3.U37.Mun.Num.Anio1">M_CosteEfectivo!$I$14</definedName>
    <definedName name="CE.A.Cuen.1621.D3.U37.Rango.Num.Anio1">M_CosteEfectivo!$P$14</definedName>
    <definedName name="CE.A.Cuen.1621.D3.U39.Desc">M_CosteEfectivo!$G$15</definedName>
    <definedName name="CE.A.Cuen.1621.D3.U39.Est.Num.Anio1">M_CosteEfectivo!$T$15</definedName>
    <definedName name="CE.A.Cuen.1621.D3.U39.Mun.Num.Anio1">M_CosteEfectivo!$I$15</definedName>
    <definedName name="CE.A.Cuen.1621.D3.U39.Rango.Num.Anio1">M_CosteEfectivo!$P$15</definedName>
    <definedName name="CE.A.Cuen.1622.D20.Cod">M_CosteEfectivo!$E$48</definedName>
    <definedName name="CE.A.Cuen.1622.D20.Desc">M_CosteEfectivo!$F$48</definedName>
    <definedName name="CE.A.Cuen.1622.D20.Est.Imp.Anio1">M_CosteEfectivo!$Q$48</definedName>
    <definedName name="CE.A.Cuen.1622.D20.Est.NumMun.Anio1">M_CosteEfectivo!$R$48</definedName>
    <definedName name="CE.A.Cuen.1622.D20.Est.Pob.Anio1">M_CosteEfectivo!$S$48</definedName>
    <definedName name="CE.A.Cuen.1622.D20.Mun.Imp.Anio1">M_CosteEfectivo!$H$48</definedName>
    <definedName name="CE.A.Cuen.1622.D20.Mun.Prest.Anio1">M_CosteEfectivo!$J$48</definedName>
    <definedName name="CE.A.Cuen.1622.D20.Mun.TipoGestionAbrev.Anio1">M_CosteEfectivo!$L$48</definedName>
    <definedName name="CE.A.Cuen.1622.D20.Mun.TipoGestionCod.Anio1">M_CosteEfectivo!$K$48</definedName>
    <definedName name="CE.A.Cuen.1622.D20.Rango.Imp.Anio1">M_CosteEfectivo!$M$48</definedName>
    <definedName name="CE.A.Cuen.1622.D20.Rango.NumMun.Anio1">M_CosteEfectivo!$N$48</definedName>
    <definedName name="CE.A.Cuen.1622.D20.Rango.Pob.Anio1">M_CosteEfectivo!$O$48</definedName>
    <definedName name="CE.A.Cuen.1622.D20.U37.Desc">M_CosteEfectivo!$G$48</definedName>
    <definedName name="CE.A.Cuen.1622.D20.U37.Est.Num.Anio1">M_CosteEfectivo!$T$48</definedName>
    <definedName name="CE.A.Cuen.1622.D20.U37.Mun.Num.Anio1">M_CosteEfectivo!$I$48</definedName>
    <definedName name="CE.A.Cuen.1622.D20.U37.Rango.Num.Anio1">M_CosteEfectivo!$P$48</definedName>
    <definedName name="CE.A.Cuen.1623.D11.Cod">M_CosteEfectivo!$E$28</definedName>
    <definedName name="CE.A.Cuen.1623.D11.Desc">M_CosteEfectivo!$F$28</definedName>
    <definedName name="CE.A.Cuen.1623.D11.Est.Imp.Anio1">M_CosteEfectivo!$Q$28</definedName>
    <definedName name="CE.A.Cuen.1623.D11.Est.NumMun.Anio1">M_CosteEfectivo!$R$28</definedName>
    <definedName name="CE.A.Cuen.1623.D11.Est.Pob.Anio1">M_CosteEfectivo!$S$28</definedName>
    <definedName name="CE.A.Cuen.1623.D11.Mun.Imp.Anio1">M_CosteEfectivo!$H$28</definedName>
    <definedName name="CE.A.Cuen.1623.D11.Mun.Prest.Anio1">M_CosteEfectivo!$J$28</definedName>
    <definedName name="CE.A.Cuen.1623.D11.Mun.TipoGestionAbrev.Anio1">M_CosteEfectivo!$L$28</definedName>
    <definedName name="CE.A.Cuen.1623.D11.Mun.TipoGestionCod.Anio1">M_CosteEfectivo!$K$28</definedName>
    <definedName name="CE.A.Cuen.1623.D11.Rango.Imp.Anio1">M_CosteEfectivo!$M$28</definedName>
    <definedName name="CE.A.Cuen.1623.D11.Rango.NumMun.Anio1">M_CosteEfectivo!$N$28</definedName>
    <definedName name="CE.A.Cuen.1623.D11.Rango.Pob.Anio1">M_CosteEfectivo!$O$28</definedName>
    <definedName name="CE.A.Cuen.1623.D11.U30.Desc">M_CosteEfectivo!$G$28</definedName>
    <definedName name="CE.A.Cuen.1623.D11.U30.Est.Num.Anio1">M_CosteEfectivo!$T$28</definedName>
    <definedName name="CE.A.Cuen.1623.D11.U30.Mun.Num.Anio1">M_CosteEfectivo!$I$28</definedName>
    <definedName name="CE.A.Cuen.1623.D11.U30.Rango.Num.Anio1">M_CosteEfectivo!$P$28</definedName>
    <definedName name="CE.A.Cuen.163.D4.Cod">M_CosteEfectivo!$E$16</definedName>
    <definedName name="CE.A.Cuen.163.D4.Desc">M_CosteEfectivo!$F$16</definedName>
    <definedName name="CE.A.Cuen.163.D4.Est.Imp.Anio1">M_CosteEfectivo!$Q$16</definedName>
    <definedName name="CE.A.Cuen.163.D4.Est.NumMun.Anio1">M_CosteEfectivo!$R$16</definedName>
    <definedName name="CE.A.Cuen.163.D4.Est.Pob.Anio1">M_CosteEfectivo!$S$16</definedName>
    <definedName name="CE.A.Cuen.163.D4.Mun.Imp.Anio1">M_CosteEfectivo!$H$16</definedName>
    <definedName name="CE.A.Cuen.163.D4.Mun.Prest.Anio1">M_CosteEfectivo!$J$16</definedName>
    <definedName name="CE.A.Cuen.163.D4.Mun.TipoGestionAbrev.Anio1">M_CosteEfectivo!$L$16</definedName>
    <definedName name="CE.A.Cuen.163.D4.Mun.TipoGestionCod.Anio1">M_CosteEfectivo!$K$16</definedName>
    <definedName name="CE.A.Cuen.163.D4.Rango.Imp.Anio1">M_CosteEfectivo!$M$16</definedName>
    <definedName name="CE.A.Cuen.163.D4.Rango.NumMun.Anio1">M_CosteEfectivo!$N$16</definedName>
    <definedName name="CE.A.Cuen.163.D4.Rango.Pob.Anio1">M_CosteEfectivo!$O$16</definedName>
    <definedName name="CE.A.Cuen.163.D4.U3.Desc">M_CosteEfectivo!$G$16</definedName>
    <definedName name="CE.A.Cuen.163.D4.U3.Est.Num.Anio1">M_CosteEfectivo!$T$16</definedName>
    <definedName name="CE.A.Cuen.163.D4.U3.Mun.Num.Anio1">M_CosteEfectivo!$I$16</definedName>
    <definedName name="CE.A.Cuen.163.D4.U3.Rango.Num.Anio1">M_CosteEfectivo!$P$16</definedName>
    <definedName name="CE.A.Cuen.163.D4.U40.Desc">M_CosteEfectivo!$G$17</definedName>
    <definedName name="CE.A.Cuen.163.D4.U40.Est.Num.Anio1">M_CosteEfectivo!$T$17</definedName>
    <definedName name="CE.A.Cuen.163.D4.U40.Mun.Num.Anio1">M_CosteEfectivo!$I$17</definedName>
    <definedName name="CE.A.Cuen.163.D4.U40.Rango.Num.Anio1">M_CosteEfectivo!$P$17</definedName>
    <definedName name="CE.A.Cuen.164.D2.Cod">M_CosteEfectivo!$E$11</definedName>
    <definedName name="CE.A.Cuen.164.D2.Desc">M_CosteEfectivo!$F$11</definedName>
    <definedName name="CE.A.Cuen.164.D2.Est.Imp.Anio1">M_CosteEfectivo!$Q$11</definedName>
    <definedName name="CE.A.Cuen.164.D2.Est.NumMun.Anio1">M_CosteEfectivo!$R$11</definedName>
    <definedName name="CE.A.Cuen.164.D2.Est.Pob.Anio1">M_CosteEfectivo!$S$11</definedName>
    <definedName name="CE.A.Cuen.164.D2.Mun.Imp.Anio1">M_CosteEfectivo!$H$11</definedName>
    <definedName name="CE.A.Cuen.164.D2.Mun.Prest.Anio1">M_CosteEfectivo!$J$11</definedName>
    <definedName name="CE.A.Cuen.164.D2.Mun.TipoGestionAbrev.Anio1">M_CosteEfectivo!$L$11</definedName>
    <definedName name="CE.A.Cuen.164.D2.Mun.TipoGestionCod.Anio1">M_CosteEfectivo!$K$11</definedName>
    <definedName name="CE.A.Cuen.164.D2.Rango.Imp.Anio1">M_CosteEfectivo!$M$11</definedName>
    <definedName name="CE.A.Cuen.164.D2.Rango.NumMun.Anio1">M_CosteEfectivo!$N$11</definedName>
    <definedName name="CE.A.Cuen.164.D2.Rango.Pob.Anio1">M_CosteEfectivo!$O$11</definedName>
    <definedName name="CE.A.Cuen.164.D2.U36.Desc">M_CosteEfectivo!$G$11</definedName>
    <definedName name="CE.A.Cuen.164.D2.U36.Est.Num.Anio1">M_CosteEfectivo!$T$11</definedName>
    <definedName name="CE.A.Cuen.164.D2.U36.Mun.Num.Anio1">M_CosteEfectivo!$I$11</definedName>
    <definedName name="CE.A.Cuen.164.D2.U36.Rango.Num.Anio1">M_CosteEfectivo!$P$11</definedName>
    <definedName name="CE.A.Cuen.165.D1.Cod">M_CosteEfectivo!$E$8</definedName>
    <definedName name="CE.A.Cuen.165.D1.Desc">M_CosteEfectivo!$F$8</definedName>
    <definedName name="CE.A.Cuen.165.D1.Est.Imp.Anio1">M_CosteEfectivo!$Q$8</definedName>
    <definedName name="CE.A.Cuen.165.D1.Est.NumMun.Anio1">M_CosteEfectivo!$R$8</definedName>
    <definedName name="CE.A.Cuen.165.D1.Est.Pob.Anio1">M_CosteEfectivo!$S$8</definedName>
    <definedName name="CE.A.Cuen.165.D1.Mun.Imp.Anio1">M_CosteEfectivo!$H$8</definedName>
    <definedName name="CE.A.Cuen.165.D1.Mun.Prest.Anio1">M_CosteEfectivo!$J$8</definedName>
    <definedName name="CE.A.Cuen.165.D1.Mun.TipoGestionAbrev.Anio1">M_CosteEfectivo!$L$8</definedName>
    <definedName name="CE.A.Cuen.165.D1.Mun.TipoGestionCod.Anio1">M_CosteEfectivo!$K$8</definedName>
    <definedName name="CE.A.Cuen.165.D1.Rango.Imp.Anio1">M_CosteEfectivo!$M$8</definedName>
    <definedName name="CE.A.Cuen.165.D1.Rango.NumMun.Anio1">M_CosteEfectivo!$N$8</definedName>
    <definedName name="CE.A.Cuen.165.D1.Rango.Pob.Anio1">M_CosteEfectivo!$O$8</definedName>
    <definedName name="CE.A.Cuen.165.D1.U33.Desc">M_CosteEfectivo!$G$8</definedName>
    <definedName name="CE.A.Cuen.165.D1.U33.Est.Num.Anio1">M_CosteEfectivo!$T$8</definedName>
    <definedName name="CE.A.Cuen.165.D1.U33.Mun.Num.Anio1">M_CosteEfectivo!$I$8</definedName>
    <definedName name="CE.A.Cuen.165.D1.U33.Rango.Num.Anio1">M_CosteEfectivo!$P$8</definedName>
    <definedName name="CE.A.Cuen.165.D1.U34.Desc">M_CosteEfectivo!$G$9</definedName>
    <definedName name="CE.A.Cuen.165.D1.U34.Est.Num.Anio1">M_CosteEfectivo!$T$9</definedName>
    <definedName name="CE.A.Cuen.165.D1.U34.Mun.Num.Anio1">M_CosteEfectivo!$I$9</definedName>
    <definedName name="CE.A.Cuen.165.D1.U34.Rango.Num.Anio1">M_CosteEfectivo!$P$9</definedName>
    <definedName name="CE.A.Cuen.165.D1.U35.Desc">M_CosteEfectivo!$G$10</definedName>
    <definedName name="CE.A.Cuen.165.D1.U35.Est.Num.Anio1">M_CosteEfectivo!$T$10</definedName>
    <definedName name="CE.A.Cuen.165.D1.U35.Mun.Num.Anio1">M_CosteEfectivo!$I$10</definedName>
    <definedName name="CE.A.Cuen.165.D1.U35.Rango.Num.Anio1">M_CosteEfectivo!$P$10</definedName>
    <definedName name="CE.A.Cuen.171.170P.D19.Cod">M_CosteEfectivo!$E$47</definedName>
    <definedName name="CE.A.Cuen.171.170P.D19.Desc">M_CosteEfectivo!$F$47</definedName>
    <definedName name="CE.A.Cuen.171.170P.D19.Est.Imp.Anio1">M_CosteEfectivo!$Q$47</definedName>
    <definedName name="CE.A.Cuen.171.170P.D19.Est.NumMun.Anio1">M_CosteEfectivo!$R$47</definedName>
    <definedName name="CE.A.Cuen.171.170P.D19.Est.Pob.Anio1">M_CosteEfectivo!$S$47</definedName>
    <definedName name="CE.A.Cuen.171.170P.D19.Mun.Imp.Anio1">M_CosteEfectivo!$H$47</definedName>
    <definedName name="CE.A.Cuen.171.170P.D19.Mun.Prest.Anio1">M_CosteEfectivo!$J$47</definedName>
    <definedName name="CE.A.Cuen.171.170P.D19.Mun.TipoGestionAbrev.Anio1">M_CosteEfectivo!$L$47</definedName>
    <definedName name="CE.A.Cuen.171.170P.D19.Mun.TipoGestionCod.Anio1">M_CosteEfectivo!$K$47</definedName>
    <definedName name="CE.A.Cuen.171.170P.D19.Rango.Imp.Anio1">M_CosteEfectivo!$M$47</definedName>
    <definedName name="CE.A.Cuen.171.170P.D19.Rango.NumMun.Anio1">M_CosteEfectivo!$N$47</definedName>
    <definedName name="CE.A.Cuen.171.170P.D19.Rango.Pob.Anio1">M_CosteEfectivo!$O$47</definedName>
    <definedName name="CE.A.Cuen.171.170P.D19.U61.Desc">M_CosteEfectivo!$G$47</definedName>
    <definedName name="CE.A.Cuen.171.170P.D19.U61.Est.Num.Anio1">M_CosteEfectivo!$T$47</definedName>
    <definedName name="CE.A.Cuen.171.170P.D19.U61.Mun.Num.Anio1">M_CosteEfectivo!$I$47</definedName>
    <definedName name="CE.A.Cuen.171.170P.D19.U61.Rango.Num.Anio1">M_CosteEfectivo!$P$47</definedName>
    <definedName name="CE.A.Cuen.171.170P.D9.Cod">M_CosteEfectivo!$E$24</definedName>
    <definedName name="CE.A.Cuen.171.170P.D9.Desc">M_CosteEfectivo!$F$24</definedName>
    <definedName name="CE.A.Cuen.171.170P.D9.Est.Imp.Anio1">M_CosteEfectivo!$Q$24</definedName>
    <definedName name="CE.A.Cuen.171.170P.D9.Est.NumMun.Anio1">M_CosteEfectivo!$R$24</definedName>
    <definedName name="CE.A.Cuen.171.170P.D9.Est.Pob.Anio1">M_CosteEfectivo!$S$24</definedName>
    <definedName name="CE.A.Cuen.171.170P.D9.Mun.Imp.Anio1">M_CosteEfectivo!$H$24</definedName>
    <definedName name="CE.A.Cuen.171.170P.D9.Mun.Prest.Anio1">M_CosteEfectivo!$J$24</definedName>
    <definedName name="CE.A.Cuen.171.170P.D9.Mun.TipoGestionAbrev.Anio1">M_CosteEfectivo!$L$24</definedName>
    <definedName name="CE.A.Cuen.171.170P.D9.Mun.TipoGestionCod.Anio1">M_CosteEfectivo!$K$24</definedName>
    <definedName name="CE.A.Cuen.171.170P.D9.Rango.Imp.Anio1">M_CosteEfectivo!$M$24</definedName>
    <definedName name="CE.A.Cuen.171.170P.D9.Rango.NumMun.Anio1">M_CosteEfectivo!$N$24</definedName>
    <definedName name="CE.A.Cuen.171.170P.D9.Rango.Pob.Anio1">M_CosteEfectivo!$O$24</definedName>
    <definedName name="CE.A.Cuen.171.170P.D9.U45.Desc">M_CosteEfectivo!$G$24</definedName>
    <definedName name="CE.A.Cuen.171.170P.D9.U45.Est.Num.Anio1">M_CosteEfectivo!$T$24</definedName>
    <definedName name="CE.A.Cuen.171.170P.D9.U45.Mun.Num.Anio1">M_CosteEfectivo!$I$24</definedName>
    <definedName name="CE.A.Cuen.171.170P.D9.U45.Rango.Num.Anio1">M_CosteEfectivo!$P$24</definedName>
    <definedName name="CE.A.Cuen.1721.170P.D18.Cod">M_CosteEfectivo!$E$45</definedName>
    <definedName name="CE.A.Cuen.1721.170P.D18.Desc">M_CosteEfectivo!$F$45</definedName>
    <definedName name="CE.A.Cuen.1721.170P.D18.Est.Imp.Anio1">M_CosteEfectivo!$Q$45</definedName>
    <definedName name="CE.A.Cuen.1721.170P.D18.Est.NumMun.Anio1">M_CosteEfectivo!$R$45</definedName>
    <definedName name="CE.A.Cuen.1721.170P.D18.Est.Pob.Anio1">M_CosteEfectivo!$S$45</definedName>
    <definedName name="CE.A.Cuen.1721.170P.D18.Mun.Imp.Anio1">M_CosteEfectivo!$H$45</definedName>
    <definedName name="CE.A.Cuen.1721.170P.D18.Mun.Prest.Anio1">M_CosteEfectivo!$J$45</definedName>
    <definedName name="CE.A.Cuen.1721.170P.D18.Mun.TipoGestionAbrev.Anio1">M_CosteEfectivo!$L$45</definedName>
    <definedName name="CE.A.Cuen.1721.170P.D18.Mun.TipoGestionCod.Anio1">M_CosteEfectivo!$K$45</definedName>
    <definedName name="CE.A.Cuen.1721.170P.D18.Rango.Imp.Anio1">M_CosteEfectivo!$M$45</definedName>
    <definedName name="CE.A.Cuen.1721.170P.D18.Rango.NumMun.Anio1">M_CosteEfectivo!$N$45</definedName>
    <definedName name="CE.A.Cuen.1721.170P.D18.Rango.Pob.Anio1">M_CosteEfectivo!$O$45</definedName>
    <definedName name="CE.A.Cuen.1721.170P.D18.U3.Desc">M_CosteEfectivo!$G$45</definedName>
    <definedName name="CE.A.Cuen.1721.170P.D18.U3.Est.Num.Anio1">M_CosteEfectivo!$T$45</definedName>
    <definedName name="CE.A.Cuen.1721.170P.D18.U3.Mun.Num.Anio1">M_CosteEfectivo!$I$45</definedName>
    <definedName name="CE.A.Cuen.1721.170P.D18.U3.Rango.Num.Anio1">M_CosteEfectivo!$P$45</definedName>
    <definedName name="CE.A.Cuen.1721.170P.D18.U60.Desc">M_CosteEfectivo!$G$46</definedName>
    <definedName name="CE.A.Cuen.1721.170P.D18.U60.Est.Num.Anio1">M_CosteEfectivo!$T$46</definedName>
    <definedName name="CE.A.Cuen.1721.170P.D18.U60.Mun.Num.Anio1">M_CosteEfectivo!$I$46</definedName>
    <definedName name="CE.A.Cuen.1721.170P.D18.U60.Rango.Num.Anio1">M_CosteEfectivo!$P$46</definedName>
    <definedName name="CE.A.Cuen.1721.170P.D21.Cod">M_CosteEfectivo!$E$49</definedName>
    <definedName name="CE.A.Cuen.1721.170P.D21.Desc">M_CosteEfectivo!$F$49</definedName>
    <definedName name="CE.A.Cuen.1721.170P.D21.Est.Imp.Anio1">M_CosteEfectivo!$Q$49</definedName>
    <definedName name="CE.A.Cuen.1721.170P.D21.Est.NumMun.Anio1">M_CosteEfectivo!$R$49</definedName>
    <definedName name="CE.A.Cuen.1721.170P.D21.Est.Pob.Anio1">M_CosteEfectivo!$S$49</definedName>
    <definedName name="CE.A.Cuen.1721.170P.D21.Mun.Imp.Anio1">M_CosteEfectivo!$H$49</definedName>
    <definedName name="CE.A.Cuen.1721.170P.D21.Mun.Prest.Anio1">M_CosteEfectivo!$J$49</definedName>
    <definedName name="CE.A.Cuen.1721.170P.D21.Mun.TipoGestionAbrev.Anio1">M_CosteEfectivo!$L$49</definedName>
    <definedName name="CE.A.Cuen.1721.170P.D21.Mun.TipoGestionCod.Anio1">M_CosteEfectivo!$K$49</definedName>
    <definedName name="CE.A.Cuen.1721.170P.D21.Rango.Imp.Anio1">M_CosteEfectivo!$M$49</definedName>
    <definedName name="CE.A.Cuen.1721.170P.D21.Rango.NumMun.Anio1">M_CosteEfectivo!$N$49</definedName>
    <definedName name="CE.A.Cuen.1721.170P.D21.Rango.Pob.Anio1">M_CosteEfectivo!$O$49</definedName>
    <definedName name="CE.A.Cuen.1721.170P.D21.U3.Desc">M_CosteEfectivo!$G$49</definedName>
    <definedName name="CE.A.Cuen.1721.170P.D21.U3.Est.Num.Anio1">M_CosteEfectivo!$T$49</definedName>
    <definedName name="CE.A.Cuen.1721.170P.D21.U3.Mun.Num.Anio1">M_CosteEfectivo!$I$49</definedName>
    <definedName name="CE.A.Cuen.1721.170P.D21.U3.Rango.Num.Anio1">M_CosteEfectivo!$P$49</definedName>
    <definedName name="CE.A.Cuen.1721.170P.D21.U60.Desc">M_CosteEfectivo!$G$50</definedName>
    <definedName name="CE.A.Cuen.1721.170P.D21.U60.Est.Num.Anio1">M_CosteEfectivo!$T$50</definedName>
    <definedName name="CE.A.Cuen.1721.170P.D21.U60.Mun.Num.Anio1">M_CosteEfectivo!$I$50</definedName>
    <definedName name="CE.A.Cuen.1721.170P.D21.U60.Rango.Num.Anio1">M_CosteEfectivo!$P$50</definedName>
    <definedName name="CE.A.Cuen.231.D14.Cod">M_CosteEfectivo!$E$31</definedName>
    <definedName name="CE.A.Cuen.231.D14.Desc">M_CosteEfectivo!$F$31</definedName>
    <definedName name="CE.A.Cuen.231.D14.Est.Imp.Anio1">M_CosteEfectivo!$Q$31</definedName>
    <definedName name="CE.A.Cuen.231.D14.Est.NumMun.Anio1">M_CosteEfectivo!$R$31</definedName>
    <definedName name="CE.A.Cuen.231.D14.Est.Pob.Anio1">M_CosteEfectivo!$S$31</definedName>
    <definedName name="CE.A.Cuen.231.D14.Mun.Imp.Anio1">M_CosteEfectivo!$H$31</definedName>
    <definedName name="CE.A.Cuen.231.D14.Mun.Prest.Anio1">M_CosteEfectivo!$J$31</definedName>
    <definedName name="CE.A.Cuen.231.D14.Mun.TipoGestionAbrev.Anio1">M_CosteEfectivo!$L$31</definedName>
    <definedName name="CE.A.Cuen.231.D14.Mun.TipoGestionCod.Anio1">M_CosteEfectivo!$K$31</definedName>
    <definedName name="CE.A.Cuen.231.D14.Rango.Imp.Anio1">M_CosteEfectivo!$M$31</definedName>
    <definedName name="CE.A.Cuen.231.D14.Rango.NumMun.Anio1">M_CosteEfectivo!$N$31</definedName>
    <definedName name="CE.A.Cuen.231.D14.Rango.Pob.Anio1">M_CosteEfectivo!$O$31</definedName>
    <definedName name="CE.A.Cuen.231.D14.U3.Desc">M_CosteEfectivo!$G$31</definedName>
    <definedName name="CE.A.Cuen.231.D14.U3.Est.Num.Anio1">M_CosteEfectivo!$T$31</definedName>
    <definedName name="CE.A.Cuen.231.D14.U3.Mun.Num.Anio1">M_CosteEfectivo!$I$31</definedName>
    <definedName name="CE.A.Cuen.231.D14.U3.Rango.Num.Anio1">M_CosteEfectivo!$P$31</definedName>
    <definedName name="CE.A.Cuen.231.D14.U31.Desc">M_CosteEfectivo!$G$32</definedName>
    <definedName name="CE.A.Cuen.231.D14.U31.Est.Num.Anio1">M_CosteEfectivo!$T$32</definedName>
    <definedName name="CE.A.Cuen.231.D14.U31.Mun.Num.Anio1">M_CosteEfectivo!$I$32</definedName>
    <definedName name="CE.A.Cuen.231.D14.U31.Rango.Num.Anio1">M_CosteEfectivo!$P$32</definedName>
    <definedName name="CE.A.Cuen.231.D14.U32.Desc">M_CosteEfectivo!$G$33</definedName>
    <definedName name="CE.A.Cuen.231.D14.U32.Est.Num.Anio1">M_CosteEfectivo!$T$33</definedName>
    <definedName name="CE.A.Cuen.231.D14.U32.Mun.Num.Anio1">M_CosteEfectivo!$I$33</definedName>
    <definedName name="CE.A.Cuen.231.D14.U32.Rango.Num.Anio1">M_CosteEfectivo!$P$33</definedName>
    <definedName name="CE.A.Cuen.231.D14.U51.Desc">M_CosteEfectivo!$G$34</definedName>
    <definedName name="CE.A.Cuen.231.D14.U51.Est.Num.Anio1">M_CosteEfectivo!$T$34</definedName>
    <definedName name="CE.A.Cuen.231.D14.U51.Mun.Num.Anio1">M_CosteEfectivo!$I$34</definedName>
    <definedName name="CE.A.Cuen.231.D14.U51.Rango.Num.Anio1">M_CosteEfectivo!$P$34</definedName>
    <definedName name="CE.A.Cuen.231.D14.U52.Desc">M_CosteEfectivo!$G$35</definedName>
    <definedName name="CE.A.Cuen.231.D14.U52.Est.Num.Anio1">M_CosteEfectivo!$T$35</definedName>
    <definedName name="CE.A.Cuen.231.D14.U52.Mun.Num.Anio1">M_CosteEfectivo!$I$35</definedName>
    <definedName name="CE.A.Cuen.231.D14.U52.Rango.Num.Anio1">M_CosteEfectivo!$P$35</definedName>
    <definedName name="CE.A.Cuen.231.D14.U53.Desc">M_CosteEfectivo!$G$36</definedName>
    <definedName name="CE.A.Cuen.231.D14.U53.Est.Num.Anio1">M_CosteEfectivo!$T$36</definedName>
    <definedName name="CE.A.Cuen.231.D14.U53.Mun.Num.Anio1">M_CosteEfectivo!$I$36</definedName>
    <definedName name="CE.A.Cuen.231.D14.U53.Rango.Num.Anio1">M_CosteEfectivo!$P$36</definedName>
    <definedName name="CE.A.Cuen.231.D14.U54.Desc">M_CosteEfectivo!$G$37</definedName>
    <definedName name="CE.A.Cuen.231.D14.U54.Est.Num.Anio1">M_CosteEfectivo!$T$37</definedName>
    <definedName name="CE.A.Cuen.231.D14.U54.Mun.Num.Anio1">M_CosteEfectivo!$I$37</definedName>
    <definedName name="CE.A.Cuen.231.D14.U54.Rango.Num.Anio1">M_CosteEfectivo!$P$37</definedName>
    <definedName name="CE.A.Cuen.3321.330P.D10.Cod">M_CosteEfectivo!$E$25</definedName>
    <definedName name="CE.A.Cuen.3321.330P.D10.Desc">M_CosteEfectivo!$F$25</definedName>
    <definedName name="CE.A.Cuen.3321.330P.D10.Est.Imp.Anio1">M_CosteEfectivo!$Q$25</definedName>
    <definedName name="CE.A.Cuen.3321.330P.D10.Est.NumMun.Anio1">M_CosteEfectivo!$R$25</definedName>
    <definedName name="CE.A.Cuen.3321.330P.D10.Est.Pob.Anio1">M_CosteEfectivo!$S$25</definedName>
    <definedName name="CE.A.Cuen.3321.330P.D10.Mun.Imp.Anio1">M_CosteEfectivo!$H$25</definedName>
    <definedName name="CE.A.Cuen.3321.330P.D10.Mun.Prest.Anio1">M_CosteEfectivo!$J$25</definedName>
    <definedName name="CE.A.Cuen.3321.330P.D10.Mun.TipoGestionAbrev.Anio1">M_CosteEfectivo!$L$25</definedName>
    <definedName name="CE.A.Cuen.3321.330P.D10.Mun.TipoGestionCod.Anio1">M_CosteEfectivo!$K$25</definedName>
    <definedName name="CE.A.Cuen.3321.330P.D10.Rango.Imp.Anio1">M_CosteEfectivo!$M$25</definedName>
    <definedName name="CE.A.Cuen.3321.330P.D10.Rango.NumMun.Anio1">M_CosteEfectivo!$N$25</definedName>
    <definedName name="CE.A.Cuen.3321.330P.D10.Rango.Pob.Anio1">M_CosteEfectivo!$O$25</definedName>
    <definedName name="CE.A.Cuen.3321.330P.D10.U46.Desc">M_CosteEfectivo!$G$25</definedName>
    <definedName name="CE.A.Cuen.3321.330P.D10.U46.Est.Num.Anio1">M_CosteEfectivo!$T$25</definedName>
    <definedName name="CE.A.Cuen.3321.330P.D10.U46.Mun.Num.Anio1">M_CosteEfectivo!$I$25</definedName>
    <definedName name="CE.A.Cuen.3321.330P.D10.U46.Rango.Num.Anio1">M_CosteEfectivo!$P$25</definedName>
    <definedName name="CE.A.Cuen.3321.330P.D10.U47.Desc">M_CosteEfectivo!$G$26</definedName>
    <definedName name="CE.A.Cuen.3321.330P.D10.U47.Est.Num.Anio1">M_CosteEfectivo!$T$26</definedName>
    <definedName name="CE.A.Cuen.3321.330P.D10.U47.Mun.Num.Anio1">M_CosteEfectivo!$I$26</definedName>
    <definedName name="CE.A.Cuen.3321.330P.D10.U47.Rango.Num.Anio1">M_CosteEfectivo!$P$26</definedName>
    <definedName name="CE.A.Cuen.3321.330P.D10.U48.Desc">M_CosteEfectivo!$G$27</definedName>
    <definedName name="CE.A.Cuen.3321.330P.D10.U48.Est.Num.Anio1">M_CosteEfectivo!$T$27</definedName>
    <definedName name="CE.A.Cuen.3321.330P.D10.U48.Mun.Num.Anio1">M_CosteEfectivo!$I$27</definedName>
    <definedName name="CE.A.Cuen.3321.330P.D10.U48.Rango.Num.Anio1">M_CosteEfectivo!$P$27</definedName>
    <definedName name="CE.A.Cuen.342.340P.D16.Cod">M_CosteEfectivo!$E$40</definedName>
    <definedName name="CE.A.Cuen.342.340P.D16.Desc">M_CosteEfectivo!$F$40</definedName>
    <definedName name="CE.A.Cuen.342.340P.D16.Est.Imp.Anio1">M_CosteEfectivo!$Q$40</definedName>
    <definedName name="CE.A.Cuen.342.340P.D16.Est.NumMun.Anio1">M_CosteEfectivo!$R$40</definedName>
    <definedName name="CE.A.Cuen.342.340P.D16.Est.Pob.Anio1">M_CosteEfectivo!$S$40</definedName>
    <definedName name="CE.A.Cuen.342.340P.D16.Mun.Imp.Anio1">M_CosteEfectivo!$H$40</definedName>
    <definedName name="CE.A.Cuen.342.340P.D16.Mun.Prest.Anio1">M_CosteEfectivo!$J$40</definedName>
    <definedName name="CE.A.Cuen.342.340P.D16.Mun.TipoGestionAbrev.Anio1">M_CosteEfectivo!$L$40</definedName>
    <definedName name="CE.A.Cuen.342.340P.D16.Mun.TipoGestionCod.Anio1">M_CosteEfectivo!$K$40</definedName>
    <definedName name="CE.A.Cuen.342.340P.D16.Rango.Imp.Anio1">M_CosteEfectivo!$M$40</definedName>
    <definedName name="CE.A.Cuen.342.340P.D16.Rango.NumMun.Anio1">M_CosteEfectivo!$N$40</definedName>
    <definedName name="CE.A.Cuen.342.340P.D16.Rango.Pob.Anio1">M_CosteEfectivo!$O$40</definedName>
    <definedName name="CE.A.Cuen.342.340P.D16.U22.Desc">M_CosteEfectivo!$G$41</definedName>
    <definedName name="CE.A.Cuen.342.340P.D16.U22.Est.Num.Anio1">M_CosteEfectivo!$T$41</definedName>
    <definedName name="CE.A.Cuen.342.340P.D16.U22.Mun.Num.Anio1">M_CosteEfectivo!$I$41</definedName>
    <definedName name="CE.A.Cuen.342.340P.D16.U22.Rango.Num.Anio1">M_CosteEfectivo!$P$41</definedName>
    <definedName name="CE.A.Cuen.342.340P.D16.U3.Desc">M_CosteEfectivo!$G$40</definedName>
    <definedName name="CE.A.Cuen.342.340P.D16.U3.Est.Num.Anio1">M_CosteEfectivo!$T$40</definedName>
    <definedName name="CE.A.Cuen.342.340P.D16.U3.Mun.Num.Anio1">M_CosteEfectivo!$I$40</definedName>
    <definedName name="CE.A.Cuen.342.340P.D16.U3.Rango.Num.Anio1">M_CosteEfectivo!$P$40</definedName>
    <definedName name="CE.A.Cuen.4411.440P.D17.Cod">M_CosteEfectivo!$E$42</definedName>
    <definedName name="CE.A.Cuen.4411.440P.D17.Desc">M_CosteEfectivo!$F$42</definedName>
    <definedName name="CE.A.Cuen.4411.440P.D17.Est.Imp.Anio1">M_CosteEfectivo!$Q$42</definedName>
    <definedName name="CE.A.Cuen.4411.440P.D17.Est.NumMun.Anio1">M_CosteEfectivo!$R$42</definedName>
    <definedName name="CE.A.Cuen.4411.440P.D17.Est.Pob.Anio1">M_CosteEfectivo!$S$42</definedName>
    <definedName name="CE.A.Cuen.4411.440P.D17.Mun.Imp.Anio1">M_CosteEfectivo!$H$42</definedName>
    <definedName name="CE.A.Cuen.4411.440P.D17.Mun.Prest.Anio1">M_CosteEfectivo!$J$42</definedName>
    <definedName name="CE.A.Cuen.4411.440P.D17.Mun.TipoGestionAbrev.Anio1">M_CosteEfectivo!$L$42</definedName>
    <definedName name="CE.A.Cuen.4411.440P.D17.Mun.TipoGestionCod.Anio1">M_CosteEfectivo!$K$42</definedName>
    <definedName name="CE.A.Cuen.4411.440P.D17.Rango.Imp.Anio1">M_CosteEfectivo!$M$42</definedName>
    <definedName name="CE.A.Cuen.4411.440P.D17.Rango.NumMun.Anio1">M_CosteEfectivo!$N$42</definedName>
    <definedName name="CE.A.Cuen.4411.440P.D17.Rango.Pob.Anio1">M_CosteEfectivo!$O$42</definedName>
    <definedName name="CE.A.Cuen.4411.440P.D17.U57.Desc">M_CosteEfectivo!$G$42</definedName>
    <definedName name="CE.A.Cuen.4411.440P.D17.U57.Est.Num.Anio1">M_CosteEfectivo!$T$42</definedName>
    <definedName name="CE.A.Cuen.4411.440P.D17.U57.Mun.Num.Anio1">M_CosteEfectivo!$I$42</definedName>
    <definedName name="CE.A.Cuen.4411.440P.D17.U57.Rango.Num.Anio1">M_CosteEfectivo!$P$42</definedName>
    <definedName name="CE.A.Cuen.4411.440P.D17.U58.Desc">M_CosteEfectivo!$G$43</definedName>
    <definedName name="CE.A.Cuen.4411.440P.D17.U58.Est.Num.Anio1">M_CosteEfectivo!$T$43</definedName>
    <definedName name="CE.A.Cuen.4411.440P.D17.U58.Mun.Num.Anio1">M_CosteEfectivo!$I$43</definedName>
    <definedName name="CE.A.Cuen.4411.440P.D17.U58.Rango.Num.Anio1">M_CosteEfectivo!$P$43</definedName>
    <definedName name="CE.A.Cuen.4411.440P.D17.U59.Desc">M_CosteEfectivo!$G$44</definedName>
    <definedName name="CE.A.Cuen.4411.440P.D17.U59.Est.Num.Anio1">M_CosteEfectivo!$T$44</definedName>
    <definedName name="CE.A.Cuen.4411.440P.D17.U59.Mun.Num.Anio1">M_CosteEfectivo!$I$44</definedName>
    <definedName name="CE.A.Cuen.4411.440P.D17.U59.Rango.Num.Anio1">M_CosteEfectivo!$P$44</definedName>
    <definedName name="CE.A.Est.Imp.Anio1">M_CosteEfectivo!$Q$51</definedName>
    <definedName name="CE.A.Est.NumMun.Anio1">M_CosteEfectivo!$R$51</definedName>
    <definedName name="CE.A.Est.Pob.Anio1">M_CosteEfectivo!$S$51</definedName>
    <definedName name="CE.A.Mun.Imp.Anio1">M_CosteEfectivo!$H$51</definedName>
    <definedName name="CE.A.Rango.Imp.Anio1">M_CosteEfectivo!$M$51</definedName>
    <definedName name="CE.A.Rango.NumMun.Anio1">M_CosteEfectivo!$N$51</definedName>
    <definedName name="CE.A.Rango.Pob.Anio1">M_CosteEfectivo!$O$51</definedName>
    <definedName name="CE.B.Cuen.132.130P.D28.Cod">M_CosteEfectivo!$E$64</definedName>
    <definedName name="CE.B.Cuen.132.130P.D28.Desc">M_CosteEfectivo!$F$64</definedName>
    <definedName name="CE.B.Cuen.132.130P.D28.Est.Imp.Anio1">M_CosteEfectivo!$Q$64</definedName>
    <definedName name="CE.B.Cuen.132.130P.D28.Est.NumMun.Anio1">M_CosteEfectivo!$R$64</definedName>
    <definedName name="CE.B.Cuen.132.130P.D28.Est.Pob.Anio1">M_CosteEfectivo!$S$64</definedName>
    <definedName name="CE.B.Cuen.132.130P.D28.Mun.Imp.Anio1">M_CosteEfectivo!$H$64</definedName>
    <definedName name="CE.B.Cuen.132.130P.D28.Mun.Prest.Anio1">M_CosteEfectivo!$J$64</definedName>
    <definedName name="CE.B.Cuen.132.130P.D28.Mun.TipoGestionAbrev.Anio1">M_CosteEfectivo!$L$64</definedName>
    <definedName name="CE.B.Cuen.132.130P.D28.Mun.TipoGestionCod.Anio1">M_CosteEfectivo!$K$64</definedName>
    <definedName name="CE.B.Cuen.132.130P.D28.Rango.Imp.Anio1">M_CosteEfectivo!$M$64</definedName>
    <definedName name="CE.B.Cuen.132.130P.D28.Rango.NumMun.Anio1">M_CosteEfectivo!$N$64</definedName>
    <definedName name="CE.B.Cuen.132.130P.D28.Rango.Pob.Anio1">M_CosteEfectivo!$O$64</definedName>
    <definedName name="CE.B.Cuen.132.130P.D28.U12.Desc">M_CosteEfectivo!$G$64</definedName>
    <definedName name="CE.B.Cuen.132.130P.D28.U12.Est.Num.Anio1">M_CosteEfectivo!$T$64</definedName>
    <definedName name="CE.B.Cuen.132.130P.D28.U12.Mun.Num.Anio1">M_CosteEfectivo!$I$64</definedName>
    <definedName name="CE.B.Cuen.132.130P.D28.U12.Rango.Num.Anio1">M_CosteEfectivo!$P$64</definedName>
    <definedName name="CE.B.Cuen.132.130P.D28.U13.Desc">M_CosteEfectivo!$G$65</definedName>
    <definedName name="CE.B.Cuen.132.130P.D28.U13.Est.Num.Anio1">M_CosteEfectivo!$T$65</definedName>
    <definedName name="CE.B.Cuen.132.130P.D28.U13.Mun.Num.Anio1">M_CosteEfectivo!$I$65</definedName>
    <definedName name="CE.B.Cuen.132.130P.D28.U13.Rango.Num.Anio1">M_CosteEfectivo!$P$65</definedName>
    <definedName name="CE.B.Cuen.134.130P.D29.Cod">M_CosteEfectivo!$E$66</definedName>
    <definedName name="CE.B.Cuen.134.130P.D29.Desc">M_CosteEfectivo!$F$66</definedName>
    <definedName name="CE.B.Cuen.134.130P.D29.Est.Imp.Anio1">M_CosteEfectivo!$Q$66</definedName>
    <definedName name="CE.B.Cuen.134.130P.D29.Est.NumMun.Anio1">M_CosteEfectivo!$R$66</definedName>
    <definedName name="CE.B.Cuen.134.130P.D29.Est.Pob.Anio1">M_CosteEfectivo!$S$66</definedName>
    <definedName name="CE.B.Cuen.134.130P.D29.Mun.Imp.Anio1">M_CosteEfectivo!$H$66</definedName>
    <definedName name="CE.B.Cuen.134.130P.D29.Mun.Prest.Anio1">M_CosteEfectivo!$J$66</definedName>
    <definedName name="CE.B.Cuen.134.130P.D29.Mun.TipoGestionAbrev.Anio1">M_CosteEfectivo!$L$66</definedName>
    <definedName name="CE.B.Cuen.134.130P.D29.Mun.TipoGestionCod.Anio1">M_CosteEfectivo!$K$66</definedName>
    <definedName name="CE.B.Cuen.134.130P.D29.Rango.Imp.Anio1">M_CosteEfectivo!$M$66</definedName>
    <definedName name="CE.B.Cuen.134.130P.D29.Rango.NumMun.Anio1">M_CosteEfectivo!$N$66</definedName>
    <definedName name="CE.B.Cuen.134.130P.D29.Rango.Pob.Anio1">M_CosteEfectivo!$O$66</definedName>
    <definedName name="CE.B.Cuen.134.130P.D29.U13.Desc">M_CosteEfectivo!$G$66</definedName>
    <definedName name="CE.B.Cuen.134.130P.D29.U13.Est.Num.Anio1">M_CosteEfectivo!$T$66</definedName>
    <definedName name="CE.B.Cuen.134.130P.D29.U13.Mun.Num.Anio1">M_CosteEfectivo!$I$66</definedName>
    <definedName name="CE.B.Cuen.134.130P.D29.U13.Rango.Num.Anio1">M_CosteEfectivo!$P$66</definedName>
    <definedName name="CE.B.Cuen.134.130P.D29.U14.Desc">M_CosteEfectivo!$G$67</definedName>
    <definedName name="CE.B.Cuen.134.130P.D29.U14.Est.Num.Anio1">M_CosteEfectivo!$T$67</definedName>
    <definedName name="CE.B.Cuen.134.130P.D29.U14.Mun.Num.Anio1">M_CosteEfectivo!$I$67</definedName>
    <definedName name="CE.B.Cuen.134.130P.D29.U14.Rango.Num.Anio1">M_CosteEfectivo!$P$67</definedName>
    <definedName name="CE.B.Cuen.151.150P.D22.Cod">M_CosteEfectivo!$E$52</definedName>
    <definedName name="CE.B.Cuen.151.150P.D22.Desc">M_CosteEfectivo!$F$52</definedName>
    <definedName name="CE.B.Cuen.151.150P.D22.Est.Imp.Anio1">M_CosteEfectivo!$Q$52</definedName>
    <definedName name="CE.B.Cuen.151.150P.D22.Est.NumMun.Anio1">M_CosteEfectivo!$R$52</definedName>
    <definedName name="CE.B.Cuen.151.150P.D22.Est.Pob.Anio1">M_CosteEfectivo!$S$52</definedName>
    <definedName name="CE.B.Cuen.151.150P.D22.Mun.Imp.Anio1">M_CosteEfectivo!$H$52</definedName>
    <definedName name="CE.B.Cuen.151.150P.D22.Mun.Prest.Anio1">M_CosteEfectivo!$J$52</definedName>
    <definedName name="CE.B.Cuen.151.150P.D22.Mun.TipoGestionAbrev.Anio1">M_CosteEfectivo!$L$52</definedName>
    <definedName name="CE.B.Cuen.151.150P.D22.Mun.TipoGestionCod.Anio1">M_CosteEfectivo!$K$52</definedName>
    <definedName name="CE.B.Cuen.151.150P.D22.Rango.Imp.Anio1">M_CosteEfectivo!$M$52</definedName>
    <definedName name="CE.B.Cuen.151.150P.D22.Rango.NumMun.Anio1">M_CosteEfectivo!$N$52</definedName>
    <definedName name="CE.B.Cuen.151.150P.D22.Rango.Pob.Anio1">M_CosteEfectivo!$O$52</definedName>
    <definedName name="CE.B.Cuen.151.150P.D22.U1.Desc">M_CosteEfectivo!$G$52</definedName>
    <definedName name="CE.B.Cuen.151.150P.D22.U1.Est.Num.Anio1">M_CosteEfectivo!$T$52</definedName>
    <definedName name="CE.B.Cuen.151.150P.D22.U1.Mun.Num.Anio1">M_CosteEfectivo!$I$52</definedName>
    <definedName name="CE.B.Cuen.151.150P.D22.U1.Rango.Num.Anio1">M_CosteEfectivo!$P$52</definedName>
    <definedName name="CE.B.Cuen.151.150P.D22.U2.Desc">M_CosteEfectivo!$G$53</definedName>
    <definedName name="CE.B.Cuen.151.150P.D22.U2.Est.Num.Anio1">M_CosteEfectivo!$T$53</definedName>
    <definedName name="CE.B.Cuen.151.150P.D22.U2.Mun.Num.Anio1">M_CosteEfectivo!$I$53</definedName>
    <definedName name="CE.B.Cuen.151.150P.D22.U2.Rango.Num.Anio1">M_CosteEfectivo!$P$53</definedName>
    <definedName name="CE.B.Cuen.1521.150P.D24.Cod">M_CosteEfectivo!$E$56</definedName>
    <definedName name="CE.B.Cuen.1521.150P.D24.Desc">M_CosteEfectivo!$F$56</definedName>
    <definedName name="CE.B.Cuen.1521.150P.D24.Est.Imp.Anio1">M_CosteEfectivo!$Q$56</definedName>
    <definedName name="CE.B.Cuen.1521.150P.D24.Est.NumMun.Anio1">M_CosteEfectivo!$R$56</definedName>
    <definedName name="CE.B.Cuen.1521.150P.D24.Est.Pob.Anio1">M_CosteEfectivo!$S$56</definedName>
    <definedName name="CE.B.Cuen.1521.150P.D24.Mun.Imp.Anio1">M_CosteEfectivo!$H$56</definedName>
    <definedName name="CE.B.Cuen.1521.150P.D24.Mun.Prest.Anio1">M_CosteEfectivo!$J$56</definedName>
    <definedName name="CE.B.Cuen.1521.150P.D24.Mun.TipoGestionAbrev.Anio1">M_CosteEfectivo!$L$56</definedName>
    <definedName name="CE.B.Cuen.1521.150P.D24.Mun.TipoGestionCod.Anio1">M_CosteEfectivo!$K$56</definedName>
    <definedName name="CE.B.Cuen.1521.150P.D24.Rango.Imp.Anio1">M_CosteEfectivo!$M$56</definedName>
    <definedName name="CE.B.Cuen.1521.150P.D24.Rango.NumMun.Anio1">M_CosteEfectivo!$N$56</definedName>
    <definedName name="CE.B.Cuen.1521.150P.D24.Rango.Pob.Anio1">M_CosteEfectivo!$O$56</definedName>
    <definedName name="CE.B.Cuen.1521.150P.D24.U5.Desc">M_CosteEfectivo!$G$56</definedName>
    <definedName name="CE.B.Cuen.1521.150P.D24.U5.Est.Num.Anio1">M_CosteEfectivo!$T$56</definedName>
    <definedName name="CE.B.Cuen.1521.150P.D24.U5.Mun.Num.Anio1">M_CosteEfectivo!$I$56</definedName>
    <definedName name="CE.B.Cuen.1521.150P.D24.U5.Rango.Num.Anio1">M_CosteEfectivo!$P$56</definedName>
    <definedName name="CE.B.Cuen.1521.150P.D24.U6.Desc">M_CosteEfectivo!$G$57</definedName>
    <definedName name="CE.B.Cuen.1521.150P.D24.U6.Est.Num.Anio1">M_CosteEfectivo!$T$57</definedName>
    <definedName name="CE.B.Cuen.1521.150P.D24.U6.Mun.Num.Anio1">M_CosteEfectivo!$I$57</definedName>
    <definedName name="CE.B.Cuen.1521.150P.D24.U6.Rango.Num.Anio1">M_CosteEfectivo!$P$57</definedName>
    <definedName name="CE.B.Cuen.1522.150P.D25.Cod">M_CosteEfectivo!$E$58</definedName>
    <definedName name="CE.B.Cuen.1522.150P.D25.Desc">M_CosteEfectivo!$F$58</definedName>
    <definedName name="CE.B.Cuen.1522.150P.D25.Est.Imp.Anio1">M_CosteEfectivo!$Q$58</definedName>
    <definedName name="CE.B.Cuen.1522.150P.D25.Est.NumMun.Anio1">M_CosteEfectivo!$R$58</definedName>
    <definedName name="CE.B.Cuen.1522.150P.D25.Est.Pob.Anio1">M_CosteEfectivo!$S$58</definedName>
    <definedName name="CE.B.Cuen.1522.150P.D25.Mun.Imp.Anio1">M_CosteEfectivo!$H$58</definedName>
    <definedName name="CE.B.Cuen.1522.150P.D25.Mun.Prest.Anio1">M_CosteEfectivo!$J$58</definedName>
    <definedName name="CE.B.Cuen.1522.150P.D25.Mun.TipoGestionAbrev.Anio1">M_CosteEfectivo!$L$58</definedName>
    <definedName name="CE.B.Cuen.1522.150P.D25.Mun.TipoGestionCod.Anio1">M_CosteEfectivo!$K$58</definedName>
    <definedName name="CE.B.Cuen.1522.150P.D25.Rango.Imp.Anio1">M_CosteEfectivo!$M$58</definedName>
    <definedName name="CE.B.Cuen.1522.150P.D25.Rango.NumMun.Anio1">M_CosteEfectivo!$N$58</definedName>
    <definedName name="CE.B.Cuen.1522.150P.D25.Rango.Pob.Anio1">M_CosteEfectivo!$O$58</definedName>
    <definedName name="CE.B.Cuen.1522.150P.D25.U3.Desc">M_CosteEfectivo!$G$58</definedName>
    <definedName name="CE.B.Cuen.1522.150P.D25.U3.Est.Num.Anio1">M_CosteEfectivo!$T$58</definedName>
    <definedName name="CE.B.Cuen.1522.150P.D25.U3.Mun.Num.Anio1">M_CosteEfectivo!$I$58</definedName>
    <definedName name="CE.B.Cuen.1522.150P.D25.U3.Rango.Num.Anio1">M_CosteEfectivo!$P$58</definedName>
    <definedName name="CE.B.Cuen.1522.150P.D25.U8.Desc">M_CosteEfectivo!$G$59</definedName>
    <definedName name="CE.B.Cuen.1522.150P.D25.U8.Est.Num.Anio1">M_CosteEfectivo!$T$59</definedName>
    <definedName name="CE.B.Cuen.1522.150P.D25.U8.Mun.Num.Anio1">M_CosteEfectivo!$I$59</definedName>
    <definedName name="CE.B.Cuen.1522.150P.D25.U8.Rango.Num.Anio1">M_CosteEfectivo!$P$59</definedName>
    <definedName name="CE.B.Cuen.160.D26.Cod">M_CosteEfectivo!$E$60</definedName>
    <definedName name="CE.B.Cuen.160.D26.Desc">M_CosteEfectivo!$F$60</definedName>
    <definedName name="CE.B.Cuen.160.D26.Est.Imp.Anio1">M_CosteEfectivo!$Q$60</definedName>
    <definedName name="CE.B.Cuen.160.D26.Est.NumMun.Anio1">M_CosteEfectivo!$R$60</definedName>
    <definedName name="CE.B.Cuen.160.D26.Est.Pob.Anio1">M_CosteEfectivo!$S$60</definedName>
    <definedName name="CE.B.Cuen.160.D26.Mun.Imp.Anio1">M_CosteEfectivo!$H$60</definedName>
    <definedName name="CE.B.Cuen.160.D26.Mun.Prest.Anio1">M_CosteEfectivo!$J$60</definedName>
    <definedName name="CE.B.Cuen.160.D26.Mun.TipoGestionAbrev.Anio1">M_CosteEfectivo!$L$60</definedName>
    <definedName name="CE.B.Cuen.160.D26.Mun.TipoGestionCod.Anio1">M_CosteEfectivo!$K$60</definedName>
    <definedName name="CE.B.Cuen.160.D26.Rango.Imp.Anio1">M_CosteEfectivo!$M$60</definedName>
    <definedName name="CE.B.Cuen.160.D26.Rango.NumMun.Anio1">M_CosteEfectivo!$N$60</definedName>
    <definedName name="CE.B.Cuen.160.D26.Rango.Pob.Anio1">M_CosteEfectivo!$O$60</definedName>
    <definedName name="CE.B.Cuen.160.D26.U10.Desc">M_CosteEfectivo!$G$61</definedName>
    <definedName name="CE.B.Cuen.160.D26.U10.Est.Num.Anio1">M_CosteEfectivo!$T$61</definedName>
    <definedName name="CE.B.Cuen.160.D26.U10.Mun.Num.Anio1">M_CosteEfectivo!$I$61</definedName>
    <definedName name="CE.B.Cuen.160.D26.U10.Rango.Num.Anio1">M_CosteEfectivo!$P$61</definedName>
    <definedName name="CE.B.Cuen.160.D26.U11.Desc">M_CosteEfectivo!$G$62</definedName>
    <definedName name="CE.B.Cuen.160.D26.U11.Est.Num.Anio1">M_CosteEfectivo!$T$62</definedName>
    <definedName name="CE.B.Cuen.160.D26.U11.Mun.Num.Anio1">M_CosteEfectivo!$I$62</definedName>
    <definedName name="CE.B.Cuen.160.D26.U11.Rango.Num.Anio1">M_CosteEfectivo!$P$62</definedName>
    <definedName name="CE.B.Cuen.160.D26.U9.Desc">M_CosteEfectivo!$G$60</definedName>
    <definedName name="CE.B.Cuen.160.D26.U9.Est.Num.Anio1">M_CosteEfectivo!$T$60</definedName>
    <definedName name="CE.B.Cuen.160.D26.U9.Mun.Num.Anio1">M_CosteEfectivo!$I$60</definedName>
    <definedName name="CE.B.Cuen.160.D26.U9.Rango.Num.Anio1">M_CosteEfectivo!$P$60</definedName>
    <definedName name="CE.B.Cuen.164.D35.Cod">M_CosteEfectivo!$E$76</definedName>
    <definedName name="CE.B.Cuen.164.D35.Desc">M_CosteEfectivo!$F$76</definedName>
    <definedName name="CE.B.Cuen.164.D35.Est.Imp.Anio1">M_CosteEfectivo!$Q$76</definedName>
    <definedName name="CE.B.Cuen.164.D35.Est.NumMun.Anio1">M_CosteEfectivo!$R$76</definedName>
    <definedName name="CE.B.Cuen.164.D35.Est.Pob.Anio1">M_CosteEfectivo!$S$76</definedName>
    <definedName name="CE.B.Cuen.164.D35.Mun.Imp.Anio1">M_CosteEfectivo!$H$76</definedName>
    <definedName name="CE.B.Cuen.164.D35.Mun.Prest.Anio1">M_CosteEfectivo!$J$76</definedName>
    <definedName name="CE.B.Cuen.164.D35.Mun.TipoGestionAbrev.Anio1">M_CosteEfectivo!$L$76</definedName>
    <definedName name="CE.B.Cuen.164.D35.Mun.TipoGestionCod.Anio1">M_CosteEfectivo!$K$76</definedName>
    <definedName name="CE.B.Cuen.164.D35.Rango.Imp.Anio1">M_CosteEfectivo!$M$76</definedName>
    <definedName name="CE.B.Cuen.164.D35.Rango.NumMun.Anio1">M_CosteEfectivo!$N$76</definedName>
    <definedName name="CE.B.Cuen.164.D35.Rango.Pob.Anio1">M_CosteEfectivo!$O$76</definedName>
    <definedName name="CE.B.Cuen.164.D35.U13.Desc">M_CosteEfectivo!$G$76</definedName>
    <definedName name="CE.B.Cuen.164.D35.U13.Est.Num.Anio1">M_CosteEfectivo!$T$76</definedName>
    <definedName name="CE.B.Cuen.164.D35.U13.Mun.Num.Anio1">M_CosteEfectivo!$I$76</definedName>
    <definedName name="CE.B.Cuen.164.D35.U13.Rango.Num.Anio1">M_CosteEfectivo!$P$76</definedName>
    <definedName name="CE.B.Cuen.164.D35.U14.Desc">M_CosteEfectivo!$G$77</definedName>
    <definedName name="CE.B.Cuen.164.D35.U14.Est.Num.Anio1">M_CosteEfectivo!$T$77</definedName>
    <definedName name="CE.B.Cuen.164.D35.U14.Mun.Num.Anio1">M_CosteEfectivo!$I$77</definedName>
    <definedName name="CE.B.Cuen.164.D35.U14.Rango.Num.Anio1">M_CosteEfectivo!$P$77</definedName>
    <definedName name="CE.B.Cuen.311.D34.Cod">M_CosteEfectivo!$E$74</definedName>
    <definedName name="CE.B.Cuen.311.D34.Desc">M_CosteEfectivo!$F$74</definedName>
    <definedName name="CE.B.Cuen.311.D34.Est.Imp.Anio1">M_CosteEfectivo!$Q$74</definedName>
    <definedName name="CE.B.Cuen.311.D34.Est.NumMun.Anio1">M_CosteEfectivo!$R$74</definedName>
    <definedName name="CE.B.Cuen.311.D34.Est.Pob.Anio1">M_CosteEfectivo!$S$74</definedName>
    <definedName name="CE.B.Cuen.311.D34.Mun.Imp.Anio1">M_CosteEfectivo!$H$74</definedName>
    <definedName name="CE.B.Cuen.311.D34.Mun.Prest.Anio1">M_CosteEfectivo!$J$74</definedName>
    <definedName name="CE.B.Cuen.311.D34.Mun.TipoGestionAbrev.Anio1">M_CosteEfectivo!$L$74</definedName>
    <definedName name="CE.B.Cuen.311.D34.Mun.TipoGestionCod.Anio1">M_CosteEfectivo!$K$74</definedName>
    <definedName name="CE.B.Cuen.311.D34.Rango.Imp.Anio1">M_CosteEfectivo!$M$74</definedName>
    <definedName name="CE.B.Cuen.311.D34.Rango.NumMun.Anio1">M_CosteEfectivo!$N$74</definedName>
    <definedName name="CE.B.Cuen.311.D34.Rango.Pob.Anio1">M_CosteEfectivo!$O$74</definedName>
    <definedName name="CE.B.Cuen.311.D34.U12.Desc">M_CosteEfectivo!$G$74</definedName>
    <definedName name="CE.B.Cuen.311.D34.U12.Est.Num.Anio1">M_CosteEfectivo!$T$74</definedName>
    <definedName name="CE.B.Cuen.311.D34.U12.Mun.Num.Anio1">M_CosteEfectivo!$I$74</definedName>
    <definedName name="CE.B.Cuen.311.D34.U12.Rango.Num.Anio1">M_CosteEfectivo!$P$74</definedName>
    <definedName name="CE.B.Cuen.311.D34.U20.Desc">M_CosteEfectivo!$G$75</definedName>
    <definedName name="CE.B.Cuen.311.D34.U20.Est.Num.Anio1">M_CosteEfectivo!$T$75</definedName>
    <definedName name="CE.B.Cuen.311.D34.U20.Mun.Num.Anio1">M_CosteEfectivo!$I$75</definedName>
    <definedName name="CE.B.Cuen.311.D34.U20.Rango.Num.Anio1">M_CosteEfectivo!$P$75</definedName>
    <definedName name="CE.B.Cuen.321.322.320P.D42.Cod">M_CosteEfectivo!$E$89</definedName>
    <definedName name="CE.B.Cuen.321.322.320P.D42.Desc">M_CosteEfectivo!$F$89</definedName>
    <definedName name="CE.B.Cuen.321.322.320P.D42.Est.Imp.Anio1">M_CosteEfectivo!$Q$89</definedName>
    <definedName name="CE.B.Cuen.321.322.320P.D42.Est.NumMun.Anio1">M_CosteEfectivo!$R$89</definedName>
    <definedName name="CE.B.Cuen.321.322.320P.D42.Est.Pob.Anio1">M_CosteEfectivo!$S$89</definedName>
    <definedName name="CE.B.Cuen.321.322.320P.D42.Mun.Imp.Anio1">M_CosteEfectivo!$H$89</definedName>
    <definedName name="CE.B.Cuen.321.322.320P.D42.Mun.Prest.Anio1">M_CosteEfectivo!$J$89</definedName>
    <definedName name="CE.B.Cuen.321.322.320P.D42.Mun.TipoGestionAbrev.Anio1">M_CosteEfectivo!$L$89</definedName>
    <definedName name="CE.B.Cuen.321.322.320P.D42.Mun.TipoGestionCod.Anio1">M_CosteEfectivo!$K$89</definedName>
    <definedName name="CE.B.Cuen.321.322.320P.D42.Rango.Imp.Anio1">M_CosteEfectivo!$M$89</definedName>
    <definedName name="CE.B.Cuen.321.322.320P.D42.Rango.NumMun.Anio1">M_CosteEfectivo!$N$89</definedName>
    <definedName name="CE.B.Cuen.321.322.320P.D42.Rango.Pob.Anio1">M_CosteEfectivo!$O$89</definedName>
    <definedName name="CE.B.Cuen.321.322.320P.D42.U25.Desc">M_CosteEfectivo!$G$89</definedName>
    <definedName name="CE.B.Cuen.321.322.320P.D42.U25.Est.Num.Anio1">M_CosteEfectivo!$T$89</definedName>
    <definedName name="CE.B.Cuen.321.322.320P.D42.U25.Mun.Num.Anio1">M_CosteEfectivo!$I$89</definedName>
    <definedName name="CE.B.Cuen.321.322.320P.D42.U25.Rango.Num.Anio1">M_CosteEfectivo!$P$89</definedName>
    <definedName name="CE.B.Cuen.323.324.320P.D43.Cod">M_CosteEfectivo!$E$90</definedName>
    <definedName name="CE.B.Cuen.323.324.320P.D43.Desc">M_CosteEfectivo!$F$90</definedName>
    <definedName name="CE.B.Cuen.323.324.320P.D43.Est.Imp.Anio1">M_CosteEfectivo!$Q$90</definedName>
    <definedName name="CE.B.Cuen.323.324.320P.D43.Est.NumMun.Anio1">M_CosteEfectivo!$R$90</definedName>
    <definedName name="CE.B.Cuen.323.324.320P.D43.Est.Pob.Anio1">M_CosteEfectivo!$S$90</definedName>
    <definedName name="CE.B.Cuen.323.324.320P.D43.Mun.Imp.Anio1">M_CosteEfectivo!$H$90</definedName>
    <definedName name="CE.B.Cuen.323.324.320P.D43.Mun.Prest.Anio1">M_CosteEfectivo!$J$90</definedName>
    <definedName name="CE.B.Cuen.323.324.320P.D43.Mun.TipoGestionAbrev.Anio1">M_CosteEfectivo!$L$90</definedName>
    <definedName name="CE.B.Cuen.323.324.320P.D43.Mun.TipoGestionCod.Anio1">M_CosteEfectivo!$K$90</definedName>
    <definedName name="CE.B.Cuen.323.324.320P.D43.Rango.Imp.Anio1">M_CosteEfectivo!$M$90</definedName>
    <definedName name="CE.B.Cuen.323.324.320P.D43.Rango.NumMun.Anio1">M_CosteEfectivo!$N$90</definedName>
    <definedName name="CE.B.Cuen.323.324.320P.D43.Rango.Pob.Anio1">M_CosteEfectivo!$O$90</definedName>
    <definedName name="CE.B.Cuen.323.324.320P.D43.U26.Desc">M_CosteEfectivo!$G$90</definedName>
    <definedName name="CE.B.Cuen.323.324.320P.D43.U26.Est.Num.Anio1">M_CosteEfectivo!$T$90</definedName>
    <definedName name="CE.B.Cuen.323.324.320P.D43.U26.Mun.Num.Anio1">M_CosteEfectivo!$I$90</definedName>
    <definedName name="CE.B.Cuen.323.324.320P.D43.U26.Rango.Num.Anio1">M_CosteEfectivo!$P$90</definedName>
    <definedName name="CE.B.Cuen.323.324.320P.D43.U27.Desc">M_CosteEfectivo!$G$91</definedName>
    <definedName name="CE.B.Cuen.323.324.320P.D43.U27.Est.Num.Anio1">M_CosteEfectivo!$T$91</definedName>
    <definedName name="CE.B.Cuen.323.324.320P.D43.U27.Mun.Num.Anio1">M_CosteEfectivo!$I$91</definedName>
    <definedName name="CE.B.Cuen.323.324.320P.D43.U27.Rango.Num.Anio1">M_CosteEfectivo!$P$91</definedName>
    <definedName name="CE.B.Cuen.325.320P.D41.Cod">M_CosteEfectivo!$E$88</definedName>
    <definedName name="CE.B.Cuen.325.320P.D41.Desc">M_CosteEfectivo!$F$88</definedName>
    <definedName name="CE.B.Cuen.325.320P.D41.Est.Imp.Anio1">M_CosteEfectivo!$Q$88</definedName>
    <definedName name="CE.B.Cuen.325.320P.D41.Est.NumMun.Anio1">M_CosteEfectivo!$R$88</definedName>
    <definedName name="CE.B.Cuen.325.320P.D41.Est.Pob.Anio1">M_CosteEfectivo!$S$88</definedName>
    <definedName name="CE.B.Cuen.325.320P.D41.Mun.Imp.Anio1">M_CosteEfectivo!$H$88</definedName>
    <definedName name="CE.B.Cuen.325.320P.D41.Mun.Prest.Anio1">M_CosteEfectivo!$J$88</definedName>
    <definedName name="CE.B.Cuen.325.320P.D41.Mun.TipoGestionAbrev.Anio1">M_CosteEfectivo!$L$88</definedName>
    <definedName name="CE.B.Cuen.325.320P.D41.Mun.TipoGestionCod.Anio1">M_CosteEfectivo!$K$88</definedName>
    <definedName name="CE.B.Cuen.325.320P.D41.Rango.Imp.Anio1">M_CosteEfectivo!$M$88</definedName>
    <definedName name="CE.B.Cuen.325.320P.D41.Rango.NumMun.Anio1">M_CosteEfectivo!$N$88</definedName>
    <definedName name="CE.B.Cuen.325.320P.D41.Rango.Pob.Anio1">M_CosteEfectivo!$O$88</definedName>
    <definedName name="CE.B.Cuen.325.320P.D41.U14.Desc">M_CosteEfectivo!$G$88</definedName>
    <definedName name="CE.B.Cuen.325.320P.D41.U14.Est.Num.Anio1">M_CosteEfectivo!$T$88</definedName>
    <definedName name="CE.B.Cuen.325.320P.D41.U14.Mun.Num.Anio1">M_CosteEfectivo!$I$88</definedName>
    <definedName name="CE.B.Cuen.325.320P.D41.U14.Rango.Num.Anio1">M_CosteEfectivo!$P$88</definedName>
    <definedName name="CE.B.Cuen.333.330P.D40.Cod">M_CosteEfectivo!$E$86</definedName>
    <definedName name="CE.B.Cuen.333.330P.D40.Desc">M_CosteEfectivo!$F$86</definedName>
    <definedName name="CE.B.Cuen.333.330P.D40.Est.Imp.Anio1">M_CosteEfectivo!$Q$86</definedName>
    <definedName name="CE.B.Cuen.333.330P.D40.Est.NumMun.Anio1">M_CosteEfectivo!$R$86</definedName>
    <definedName name="CE.B.Cuen.333.330P.D40.Est.Pob.Anio1">M_CosteEfectivo!$S$86</definedName>
    <definedName name="CE.B.Cuen.333.330P.D40.Mun.Imp.Anio1">M_CosteEfectivo!$H$86</definedName>
    <definedName name="CE.B.Cuen.333.330P.D40.Mun.Prest.Anio1">M_CosteEfectivo!$J$86</definedName>
    <definedName name="CE.B.Cuen.333.330P.D40.Mun.TipoGestionAbrev.Anio1">M_CosteEfectivo!$L$86</definedName>
    <definedName name="CE.B.Cuen.333.330P.D40.Mun.TipoGestionCod.Anio1">M_CosteEfectivo!$K$86</definedName>
    <definedName name="CE.B.Cuen.333.330P.D40.Rango.Imp.Anio1">M_CosteEfectivo!$M$86</definedName>
    <definedName name="CE.B.Cuen.333.330P.D40.Rango.NumMun.Anio1">M_CosteEfectivo!$N$86</definedName>
    <definedName name="CE.B.Cuen.333.330P.D40.Rango.Pob.Anio1">M_CosteEfectivo!$O$86</definedName>
    <definedName name="CE.B.Cuen.333.330P.D40.U24.Desc">M_CosteEfectivo!$G$87</definedName>
    <definedName name="CE.B.Cuen.333.330P.D40.U24.Est.Num.Anio1">M_CosteEfectivo!$T$87</definedName>
    <definedName name="CE.B.Cuen.333.330P.D40.U24.Mun.Num.Anio1">M_CosteEfectivo!$I$87</definedName>
    <definedName name="CE.B.Cuen.333.330P.D40.U24.Rango.Num.Anio1">M_CosteEfectivo!$P$87</definedName>
    <definedName name="CE.B.Cuen.333.330P.D40.U3.Desc">M_CosteEfectivo!$G$86</definedName>
    <definedName name="CE.B.Cuen.333.330P.D40.U3.Est.Num.Anio1">M_CosteEfectivo!$T$86</definedName>
    <definedName name="CE.B.Cuen.333.330P.D40.U3.Mun.Num.Anio1">M_CosteEfectivo!$I$86</definedName>
    <definedName name="CE.B.Cuen.333.330P.D40.U3.Rango.Num.Anio1">M_CosteEfectivo!$P$86</definedName>
    <definedName name="CE.B.Cuen.334.330P.D39.Cod">M_CosteEfectivo!$E$84</definedName>
    <definedName name="CE.B.Cuen.334.330P.D39.Desc">M_CosteEfectivo!$F$84</definedName>
    <definedName name="CE.B.Cuen.334.330P.D39.Est.Imp.Anio1">M_CosteEfectivo!$Q$84</definedName>
    <definedName name="CE.B.Cuen.334.330P.D39.Est.NumMun.Anio1">M_CosteEfectivo!$R$84</definedName>
    <definedName name="CE.B.Cuen.334.330P.D39.Est.Pob.Anio1">M_CosteEfectivo!$S$84</definedName>
    <definedName name="CE.B.Cuen.334.330P.D39.Mun.Imp.Anio1">M_CosteEfectivo!$H$84</definedName>
    <definedName name="CE.B.Cuen.334.330P.D39.Mun.Prest.Anio1">M_CosteEfectivo!$J$84</definedName>
    <definedName name="CE.B.Cuen.334.330P.D39.Mun.TipoGestionAbrev.Anio1">M_CosteEfectivo!$L$84</definedName>
    <definedName name="CE.B.Cuen.334.330P.D39.Mun.TipoGestionCod.Anio1">M_CosteEfectivo!$K$84</definedName>
    <definedName name="CE.B.Cuen.334.330P.D39.Rango.Imp.Anio1">M_CosteEfectivo!$M$84</definedName>
    <definedName name="CE.B.Cuen.334.330P.D39.Rango.NumMun.Anio1">M_CosteEfectivo!$N$84</definedName>
    <definedName name="CE.B.Cuen.334.330P.D39.Rango.Pob.Anio1">M_CosteEfectivo!$O$84</definedName>
    <definedName name="CE.B.Cuen.334.330P.D39.U14.Desc">M_CosteEfectivo!$G$84</definedName>
    <definedName name="CE.B.Cuen.334.330P.D39.U14.Est.Num.Anio1">M_CosteEfectivo!$T$84</definedName>
    <definedName name="CE.B.Cuen.334.330P.D39.U14.Mun.Num.Anio1">M_CosteEfectivo!$I$84</definedName>
    <definedName name="CE.B.Cuen.334.330P.D39.U14.Rango.Num.Anio1">M_CosteEfectivo!$P$84</definedName>
    <definedName name="CE.B.Cuen.334.330P.D39.U21.Desc">M_CosteEfectivo!$G$85</definedName>
    <definedName name="CE.B.Cuen.334.330P.D39.U21.Est.Num.Anio1">M_CosteEfectivo!$T$85</definedName>
    <definedName name="CE.B.Cuen.334.330P.D39.U21.Mun.Num.Anio1">M_CosteEfectivo!$I$85</definedName>
    <definedName name="CE.B.Cuen.334.330P.D39.U21.Rango.Num.Anio1">M_CosteEfectivo!$P$85</definedName>
    <definedName name="CE.B.Cuen.336.330P.D23.Cod">M_CosteEfectivo!$E$54</definedName>
    <definedName name="CE.B.Cuen.336.330P.D23.Desc">M_CosteEfectivo!$F$54</definedName>
    <definedName name="CE.B.Cuen.336.330P.D23.Est.Imp.Anio1">M_CosteEfectivo!$Q$54</definedName>
    <definedName name="CE.B.Cuen.336.330P.D23.Est.NumMun.Anio1">M_CosteEfectivo!$R$54</definedName>
    <definedName name="CE.B.Cuen.336.330P.D23.Est.Pob.Anio1">M_CosteEfectivo!$S$54</definedName>
    <definedName name="CE.B.Cuen.336.330P.D23.Mun.Imp.Anio1">M_CosteEfectivo!$H$54</definedName>
    <definedName name="CE.B.Cuen.336.330P.D23.Mun.Prest.Anio1">M_CosteEfectivo!$J$54</definedName>
    <definedName name="CE.B.Cuen.336.330P.D23.Mun.TipoGestionAbrev.Anio1">M_CosteEfectivo!$L$54</definedName>
    <definedName name="CE.B.Cuen.336.330P.D23.Mun.TipoGestionCod.Anio1">M_CosteEfectivo!$K$54</definedName>
    <definedName name="CE.B.Cuen.336.330P.D23.Rango.Imp.Anio1">M_CosteEfectivo!$M$54</definedName>
    <definedName name="CE.B.Cuen.336.330P.D23.Rango.NumMun.Anio1">M_CosteEfectivo!$N$54</definedName>
    <definedName name="CE.B.Cuen.336.330P.D23.Rango.Pob.Anio1">M_CosteEfectivo!$O$54</definedName>
    <definedName name="CE.B.Cuen.336.330P.D23.U3.Desc">M_CosteEfectivo!$G$54</definedName>
    <definedName name="CE.B.Cuen.336.330P.D23.U3.Est.Num.Anio1">M_CosteEfectivo!$T$54</definedName>
    <definedName name="CE.B.Cuen.336.330P.D23.U3.Mun.Num.Anio1">M_CosteEfectivo!$I$54</definedName>
    <definedName name="CE.B.Cuen.336.330P.D23.U3.Rango.Num.Anio1">M_CosteEfectivo!$P$54</definedName>
    <definedName name="CE.B.Cuen.336.330P.D23.U4.Desc">M_CosteEfectivo!$G$55</definedName>
    <definedName name="CE.B.Cuen.336.330P.D23.U4.Est.Num.Anio1">M_CosteEfectivo!$T$55</definedName>
    <definedName name="CE.B.Cuen.336.330P.D23.U4.Mun.Num.Anio1">M_CosteEfectivo!$I$55</definedName>
    <definedName name="CE.B.Cuen.336.330P.D23.U4.Rango.Num.Anio1">M_CosteEfectivo!$P$55</definedName>
    <definedName name="CE.B.Cuen.337.330P.D38.Cod">M_CosteEfectivo!$E$82</definedName>
    <definedName name="CE.B.Cuen.337.330P.D38.Desc">M_CosteEfectivo!$F$82</definedName>
    <definedName name="CE.B.Cuen.337.330P.D38.Est.Imp.Anio1">M_CosteEfectivo!$Q$82</definedName>
    <definedName name="CE.B.Cuen.337.330P.D38.Est.NumMun.Anio1">M_CosteEfectivo!$R$82</definedName>
    <definedName name="CE.B.Cuen.337.330P.D38.Est.Pob.Anio1">M_CosteEfectivo!$S$82</definedName>
    <definedName name="CE.B.Cuen.337.330P.D38.Mun.Imp.Anio1">M_CosteEfectivo!$H$82</definedName>
    <definedName name="CE.B.Cuen.337.330P.D38.Mun.Prest.Anio1">M_CosteEfectivo!$J$82</definedName>
    <definedName name="CE.B.Cuen.337.330P.D38.Mun.TipoGestionAbrev.Anio1">M_CosteEfectivo!$L$82</definedName>
    <definedName name="CE.B.Cuen.337.330P.D38.Mun.TipoGestionCod.Anio1">M_CosteEfectivo!$K$82</definedName>
    <definedName name="CE.B.Cuen.337.330P.D38.Rango.Imp.Anio1">M_CosteEfectivo!$M$82</definedName>
    <definedName name="CE.B.Cuen.337.330P.D38.Rango.NumMun.Anio1">M_CosteEfectivo!$N$82</definedName>
    <definedName name="CE.B.Cuen.337.330P.D38.Rango.Pob.Anio1">M_CosteEfectivo!$O$82</definedName>
    <definedName name="CE.B.Cuen.337.330P.D38.U23.Desc">M_CosteEfectivo!$G$83</definedName>
    <definedName name="CE.B.Cuen.337.330P.D38.U23.Est.Num.Anio1">M_CosteEfectivo!$T$83</definedName>
    <definedName name="CE.B.Cuen.337.330P.D38.U23.Mun.Num.Anio1">M_CosteEfectivo!$I$83</definedName>
    <definedName name="CE.B.Cuen.337.330P.D38.U23.Rango.Num.Anio1">M_CosteEfectivo!$P$83</definedName>
    <definedName name="CE.B.Cuen.337.330P.D38.U3.Desc">M_CosteEfectivo!$G$82</definedName>
    <definedName name="CE.B.Cuen.337.330P.D38.U3.Est.Num.Anio1">M_CosteEfectivo!$T$82</definedName>
    <definedName name="CE.B.Cuen.337.330P.D38.U3.Mun.Num.Anio1">M_CosteEfectivo!$I$82</definedName>
    <definedName name="CE.B.Cuen.337.330P.D38.U3.Rango.Num.Anio1">M_CosteEfectivo!$P$82</definedName>
    <definedName name="CE.B.Cuen.341.340P.D36.Cod">M_CosteEfectivo!$E$78</definedName>
    <definedName name="CE.B.Cuen.341.340P.D36.Desc">M_CosteEfectivo!$F$78</definedName>
    <definedName name="CE.B.Cuen.341.340P.D36.Est.Imp.Anio1">M_CosteEfectivo!$Q$78</definedName>
    <definedName name="CE.B.Cuen.341.340P.D36.Est.NumMun.Anio1">M_CosteEfectivo!$R$78</definedName>
    <definedName name="CE.B.Cuen.341.340P.D36.Est.Pob.Anio1">M_CosteEfectivo!$S$78</definedName>
    <definedName name="CE.B.Cuen.341.340P.D36.Mun.Imp.Anio1">M_CosteEfectivo!$H$78</definedName>
    <definedName name="CE.B.Cuen.341.340P.D36.Mun.Prest.Anio1">M_CosteEfectivo!$J$78</definedName>
    <definedName name="CE.B.Cuen.341.340P.D36.Mun.TipoGestionAbrev.Anio1">M_CosteEfectivo!$L$78</definedName>
    <definedName name="CE.B.Cuen.341.340P.D36.Mun.TipoGestionCod.Anio1">M_CosteEfectivo!$K$78</definedName>
    <definedName name="CE.B.Cuen.341.340P.D36.Rango.Imp.Anio1">M_CosteEfectivo!$M$78</definedName>
    <definedName name="CE.B.Cuen.341.340P.D36.Rango.NumMun.Anio1">M_CosteEfectivo!$N$78</definedName>
    <definedName name="CE.B.Cuen.341.340P.D36.Rango.Pob.Anio1">M_CosteEfectivo!$O$78</definedName>
    <definedName name="CE.B.Cuen.341.340P.D36.U14.Desc">M_CosteEfectivo!$G$78</definedName>
    <definedName name="CE.B.Cuen.341.340P.D36.U14.Est.Num.Anio1">M_CosteEfectivo!$T$78</definedName>
    <definedName name="CE.B.Cuen.341.340P.D36.U14.Mun.Num.Anio1">M_CosteEfectivo!$I$78</definedName>
    <definedName name="CE.B.Cuen.341.340P.D36.U14.Rango.Num.Anio1">M_CosteEfectivo!$P$78</definedName>
    <definedName name="CE.B.Cuen.341.340P.D36.U21.Desc">M_CosteEfectivo!$G$79</definedName>
    <definedName name="CE.B.Cuen.341.340P.D36.U21.Est.Num.Anio1">M_CosteEfectivo!$T$79</definedName>
    <definedName name="CE.B.Cuen.341.340P.D36.U21.Mun.Num.Anio1">M_CosteEfectivo!$I$79</definedName>
    <definedName name="CE.B.Cuen.341.340P.D36.U21.Rango.Num.Anio1">M_CosteEfectivo!$P$79</definedName>
    <definedName name="CE.B.Cuen.342.340P.D37.Cod">M_CosteEfectivo!$E$80</definedName>
    <definedName name="CE.B.Cuen.342.340P.D37.Desc">M_CosteEfectivo!$F$80</definedName>
    <definedName name="CE.B.Cuen.342.340P.D37.Est.Imp.Anio1">M_CosteEfectivo!$Q$80</definedName>
    <definedName name="CE.B.Cuen.342.340P.D37.Est.NumMun.Anio1">M_CosteEfectivo!$R$80</definedName>
    <definedName name="CE.B.Cuen.342.340P.D37.Est.Pob.Anio1">M_CosteEfectivo!$S$80</definedName>
    <definedName name="CE.B.Cuen.342.340P.D37.Mun.Imp.Anio1">M_CosteEfectivo!$H$80</definedName>
    <definedName name="CE.B.Cuen.342.340P.D37.Mun.Prest.Anio1">M_CosteEfectivo!$J$80</definedName>
    <definedName name="CE.B.Cuen.342.340P.D37.Mun.TipoGestionAbrev.Anio1">M_CosteEfectivo!$L$80</definedName>
    <definedName name="CE.B.Cuen.342.340P.D37.Mun.TipoGestionCod.Anio1">M_CosteEfectivo!$K$80</definedName>
    <definedName name="CE.B.Cuen.342.340P.D37.Rango.Imp.Anio1">M_CosteEfectivo!$M$80</definedName>
    <definedName name="CE.B.Cuen.342.340P.D37.Rango.NumMun.Anio1">M_CosteEfectivo!$N$80</definedName>
    <definedName name="CE.B.Cuen.342.340P.D37.Rango.Pob.Anio1">M_CosteEfectivo!$O$80</definedName>
    <definedName name="CE.B.Cuen.342.340P.D37.U22.Desc">M_CosteEfectivo!$G$81</definedName>
    <definedName name="CE.B.Cuen.342.340P.D37.U22.Est.Num.Anio1">M_CosteEfectivo!$T$81</definedName>
    <definedName name="CE.B.Cuen.342.340P.D37.U22.Mun.Num.Anio1">M_CosteEfectivo!$I$81</definedName>
    <definedName name="CE.B.Cuen.342.340P.D37.U22.Rango.Num.Anio1">M_CosteEfectivo!$P$81</definedName>
    <definedName name="CE.B.Cuen.342.340P.D37.U3.Desc">M_CosteEfectivo!$G$80</definedName>
    <definedName name="CE.B.Cuen.342.340P.D37.U3.Est.Num.Anio1">M_CosteEfectivo!$T$80</definedName>
    <definedName name="CE.B.Cuen.342.340P.D37.U3.Mun.Num.Anio1">M_CosteEfectivo!$I$80</definedName>
    <definedName name="CE.B.Cuen.342.340P.D37.U3.Rango.Num.Anio1">M_CosteEfectivo!$P$80</definedName>
    <definedName name="CE.B.Cuen.4311.430P.D31.Cod">M_CosteEfectivo!$E$69</definedName>
    <definedName name="CE.B.Cuen.4311.430P.D31.Desc">M_CosteEfectivo!$F$69</definedName>
    <definedName name="CE.B.Cuen.4311.430P.D31.Est.Imp.Anio1">M_CosteEfectivo!$Q$69</definedName>
    <definedName name="CE.B.Cuen.4311.430P.D31.Est.NumMun.Anio1">M_CosteEfectivo!$R$69</definedName>
    <definedName name="CE.B.Cuen.4311.430P.D31.Est.Pob.Anio1">M_CosteEfectivo!$S$69</definedName>
    <definedName name="CE.B.Cuen.4311.430P.D31.Mun.Imp.Anio1">M_CosteEfectivo!$H$69</definedName>
    <definedName name="CE.B.Cuen.4311.430P.D31.Mun.Prest.Anio1">M_CosteEfectivo!$J$69</definedName>
    <definedName name="CE.B.Cuen.4311.430P.D31.Mun.TipoGestionAbrev.Anio1">M_CosteEfectivo!$L$69</definedName>
    <definedName name="CE.B.Cuen.4311.430P.D31.Mun.TipoGestionCod.Anio1">M_CosteEfectivo!$K$69</definedName>
    <definedName name="CE.B.Cuen.4311.430P.D31.Rango.Imp.Anio1">M_CosteEfectivo!$M$69</definedName>
    <definedName name="CE.B.Cuen.4311.430P.D31.Rango.NumMun.Anio1">M_CosteEfectivo!$N$69</definedName>
    <definedName name="CE.B.Cuen.4311.430P.D31.Rango.Pob.Anio1">M_CosteEfectivo!$O$69</definedName>
    <definedName name="CE.B.Cuen.4311.430P.D31.U15.Desc">M_CosteEfectivo!$G$69</definedName>
    <definedName name="CE.B.Cuen.4311.430P.D31.U15.Est.Num.Anio1">M_CosteEfectivo!$T$69</definedName>
    <definedName name="CE.B.Cuen.4311.430P.D31.U15.Mun.Num.Anio1">M_CosteEfectivo!$I$69</definedName>
    <definedName name="CE.B.Cuen.4311.430P.D31.U15.Rango.Num.Anio1">M_CosteEfectivo!$P$69</definedName>
    <definedName name="CE.B.Cuen.4311.430P.D31.U16.Desc">M_CosteEfectivo!$G$70</definedName>
    <definedName name="CE.B.Cuen.4311.430P.D31.U16.Est.Num.Anio1">M_CosteEfectivo!$T$70</definedName>
    <definedName name="CE.B.Cuen.4311.430P.D31.U16.Mun.Num.Anio1">M_CosteEfectivo!$I$70</definedName>
    <definedName name="CE.B.Cuen.4311.430P.D31.U16.Rango.Num.Anio1">M_CosteEfectivo!$P$70</definedName>
    <definedName name="CE.B.Cuen.4312.430P.D32.Cod">M_CosteEfectivo!$E$71</definedName>
    <definedName name="CE.B.Cuen.4312.430P.D32.Desc">M_CosteEfectivo!$F$71</definedName>
    <definedName name="CE.B.Cuen.4312.430P.D32.Est.Imp.Anio1">M_CosteEfectivo!$Q$71</definedName>
    <definedName name="CE.B.Cuen.4312.430P.D32.Est.NumMun.Anio1">M_CosteEfectivo!$R$71</definedName>
    <definedName name="CE.B.Cuen.4312.430P.D32.Est.Pob.Anio1">M_CosteEfectivo!$S$71</definedName>
    <definedName name="CE.B.Cuen.4312.430P.D32.Mun.Imp.Anio1">M_CosteEfectivo!$H$71</definedName>
    <definedName name="CE.B.Cuen.4312.430P.D32.Mun.Prest.Anio1">M_CosteEfectivo!$J$71</definedName>
    <definedName name="CE.B.Cuen.4312.430P.D32.Mun.TipoGestionAbrev.Anio1">M_CosteEfectivo!$L$71</definedName>
    <definedName name="CE.B.Cuen.4312.430P.D32.Mun.TipoGestionCod.Anio1">M_CosteEfectivo!$K$71</definedName>
    <definedName name="CE.B.Cuen.4312.430P.D32.Rango.Imp.Anio1">M_CosteEfectivo!$M$71</definedName>
    <definedName name="CE.B.Cuen.4312.430P.D32.Rango.NumMun.Anio1">M_CosteEfectivo!$N$71</definedName>
    <definedName name="CE.B.Cuen.4312.430P.D32.Rango.Pob.Anio1">M_CosteEfectivo!$O$71</definedName>
    <definedName name="CE.B.Cuen.4312.430P.D32.U17.Desc">M_CosteEfectivo!$G$71</definedName>
    <definedName name="CE.B.Cuen.4312.430P.D32.U17.Est.Num.Anio1">M_CosteEfectivo!$T$71</definedName>
    <definedName name="CE.B.Cuen.4312.430P.D32.U17.Mun.Num.Anio1">M_CosteEfectivo!$I$71</definedName>
    <definedName name="CE.B.Cuen.4312.430P.D32.U17.Rango.Num.Anio1">M_CosteEfectivo!$P$71</definedName>
    <definedName name="CE.B.Cuen.4312.430P.D32.U18.Desc">M_CosteEfectivo!$G$72</definedName>
    <definedName name="CE.B.Cuen.4312.430P.D32.U18.Est.Num.Anio1">M_CosteEfectivo!$T$72</definedName>
    <definedName name="CE.B.Cuen.4312.430P.D32.U18.Mun.Num.Anio1">M_CosteEfectivo!$I$72</definedName>
    <definedName name="CE.B.Cuen.4312.430P.D32.U18.Rango.Num.Anio1">M_CosteEfectivo!$P$72</definedName>
    <definedName name="CE.B.Cuen.4313.430P.D33.Cod">M_CosteEfectivo!$E$73</definedName>
    <definedName name="CE.B.Cuen.4313.430P.D33.Desc">M_CosteEfectivo!$F$73</definedName>
    <definedName name="CE.B.Cuen.4313.430P.D33.Est.Imp.Anio1">M_CosteEfectivo!$Q$73</definedName>
    <definedName name="CE.B.Cuen.4313.430P.D33.Est.NumMun.Anio1">M_CosteEfectivo!$R$73</definedName>
    <definedName name="CE.B.Cuen.4313.430P.D33.Est.Pob.Anio1">M_CosteEfectivo!$S$73</definedName>
    <definedName name="CE.B.Cuen.4313.430P.D33.Mun.Imp.Anio1">M_CosteEfectivo!$H$73</definedName>
    <definedName name="CE.B.Cuen.4313.430P.D33.Mun.Prest.Anio1">M_CosteEfectivo!$J$73</definedName>
    <definedName name="CE.B.Cuen.4313.430P.D33.Mun.TipoGestionAbrev.Anio1">M_CosteEfectivo!$L$73</definedName>
    <definedName name="CE.B.Cuen.4313.430P.D33.Mun.TipoGestionCod.Anio1">M_CosteEfectivo!$K$73</definedName>
    <definedName name="CE.B.Cuen.4313.430P.D33.Rango.Imp.Anio1">M_CosteEfectivo!$M$73</definedName>
    <definedName name="CE.B.Cuen.4313.430P.D33.Rango.NumMun.Anio1">M_CosteEfectivo!$N$73</definedName>
    <definedName name="CE.B.Cuen.4313.430P.D33.Rango.Pob.Anio1">M_CosteEfectivo!$O$73</definedName>
    <definedName name="CE.B.Cuen.4313.430P.D33.U19.Desc">M_CosteEfectivo!$G$73</definedName>
    <definedName name="CE.B.Cuen.4313.430P.D33.U19.Est.Num.Anio1">M_CosteEfectivo!$T$73</definedName>
    <definedName name="CE.B.Cuen.4313.430P.D33.U19.Mun.Num.Anio1">M_CosteEfectivo!$I$73</definedName>
    <definedName name="CE.B.Cuen.4313.430P.D33.U19.Rango.Num.Anio1">M_CosteEfectivo!$P$73</definedName>
    <definedName name="CE.B.Cuen.432.430P.D30.Cod">M_CosteEfectivo!$E$68</definedName>
    <definedName name="CE.B.Cuen.432.430P.D30.Desc">M_CosteEfectivo!$F$68</definedName>
    <definedName name="CE.B.Cuen.432.430P.D30.Est.Imp.Anio1">M_CosteEfectivo!$Q$68</definedName>
    <definedName name="CE.B.Cuen.432.430P.D30.Est.NumMun.Anio1">M_CosteEfectivo!$R$68</definedName>
    <definedName name="CE.B.Cuen.432.430P.D30.Est.Pob.Anio1">M_CosteEfectivo!$S$68</definedName>
    <definedName name="CE.B.Cuen.432.430P.D30.Mun.Imp.Anio1">M_CosteEfectivo!$H$68</definedName>
    <definedName name="CE.B.Cuen.432.430P.D30.Mun.Prest.Anio1">M_CosteEfectivo!$J$68</definedName>
    <definedName name="CE.B.Cuen.432.430P.D30.Mun.TipoGestionAbrev.Anio1">M_CosteEfectivo!$L$68</definedName>
    <definedName name="CE.B.Cuen.432.430P.D30.Mun.TipoGestionCod.Anio1">M_CosteEfectivo!$K$68</definedName>
    <definedName name="CE.B.Cuen.432.430P.D30.Rango.Imp.Anio1">M_CosteEfectivo!$M$68</definedName>
    <definedName name="CE.B.Cuen.432.430P.D30.Rango.NumMun.Anio1">M_CosteEfectivo!$N$68</definedName>
    <definedName name="CE.B.Cuen.432.430P.D30.Rango.Pob.Anio1">M_CosteEfectivo!$O$68</definedName>
    <definedName name="CE.B.Cuen.432.430P.D30.U14.Desc">M_CosteEfectivo!$G$68</definedName>
    <definedName name="CE.B.Cuen.432.430P.D30.U14.Est.Num.Anio1">M_CosteEfectivo!$T$68</definedName>
    <definedName name="CE.B.Cuen.432.430P.D30.U14.Mun.Num.Anio1">M_CosteEfectivo!$I$68</definedName>
    <definedName name="CE.B.Cuen.432.430P.D30.U14.Rango.Num.Anio1">M_CosteEfectivo!$P$68</definedName>
    <definedName name="CE.B.Cuen.45.D27.Cod">M_CosteEfectivo!$E$63</definedName>
    <definedName name="CE.B.Cuen.45.D27.Desc">M_CosteEfectivo!$F$63</definedName>
    <definedName name="CE.B.Cuen.45.D27.Est.Imp.Anio1">M_CosteEfectivo!$Q$63</definedName>
    <definedName name="CE.B.Cuen.45.D27.Est.NumMun.Anio1">M_CosteEfectivo!$R$63</definedName>
    <definedName name="CE.B.Cuen.45.D27.Est.Pob.Anio1">M_CosteEfectivo!$S$63</definedName>
    <definedName name="CE.B.Cuen.45.D27.Mun.Imp.Anio1">M_CosteEfectivo!$H$63</definedName>
    <definedName name="CE.B.Cuen.45.D27.Mun.Prest.Anio1">M_CosteEfectivo!$J$63</definedName>
    <definedName name="CE.B.Cuen.45.D27.Mun.TipoGestionAbrev.Anio1">M_CosteEfectivo!$L$63</definedName>
    <definedName name="CE.B.Cuen.45.D27.Mun.TipoGestionCod.Anio1">M_CosteEfectivo!$K$63</definedName>
    <definedName name="CE.B.Cuen.45.D27.Rango.Imp.Anio1">M_CosteEfectivo!$M$63</definedName>
    <definedName name="CE.B.Cuen.45.D27.Rango.NumMun.Anio1">M_CosteEfectivo!$N$63</definedName>
    <definedName name="CE.B.Cuen.45.D27.Rango.Pob.Anio1">M_CosteEfectivo!$O$63</definedName>
    <definedName name="CE.B.Cuen.45.D27.U3.Desc">M_CosteEfectivo!$G$63</definedName>
    <definedName name="CE.B.Cuen.45.D27.U3.Est.Num.Anio1">M_CosteEfectivo!$T$63</definedName>
    <definedName name="CE.B.Cuen.45.D27.U3.Mun.Num.Anio1">M_CosteEfectivo!$I$63</definedName>
    <definedName name="CE.B.Cuen.45.D27.U3.Rango.Num.Anio1">M_CosteEfectivo!$P$63</definedName>
    <definedName name="CE.B.Cuen.491.492.D44.Cod">M_CosteEfectivo!$E$92</definedName>
    <definedName name="CE.B.Cuen.491.492.D44.Desc">M_CosteEfectivo!$F$92</definedName>
    <definedName name="CE.B.Cuen.491.492.D44.Est.Imp.Anio1">M_CosteEfectivo!$Q$92</definedName>
    <definedName name="CE.B.Cuen.491.492.D44.Est.NumMun.Anio1">M_CosteEfectivo!$R$92</definedName>
    <definedName name="CE.B.Cuen.491.492.D44.Est.Pob.Anio1">M_CosteEfectivo!$S$92</definedName>
    <definedName name="CE.B.Cuen.491.492.D44.Mun.Imp.Anio1">M_CosteEfectivo!$H$92</definedName>
    <definedName name="CE.B.Cuen.491.492.D44.Mun.Prest.Anio1">M_CosteEfectivo!$J$92</definedName>
    <definedName name="CE.B.Cuen.491.492.D44.Mun.TipoGestionAbrev.Anio1">M_CosteEfectivo!$L$92</definedName>
    <definedName name="CE.B.Cuen.491.492.D44.Mun.TipoGestionCod.Anio1">M_CosteEfectivo!$K$92</definedName>
    <definedName name="CE.B.Cuen.491.492.D44.Rango.Imp.Anio1">M_CosteEfectivo!$M$92</definedName>
    <definedName name="CE.B.Cuen.491.492.D44.Rango.NumMun.Anio1">M_CosteEfectivo!$N$92</definedName>
    <definedName name="CE.B.Cuen.491.492.D44.Rango.Pob.Anio1">M_CosteEfectivo!$O$92</definedName>
    <definedName name="CE.B.Cuen.491.492.D44.U14.Desc">M_CosteEfectivo!$G$92</definedName>
    <definedName name="CE.B.Cuen.491.492.D44.U14.Est.Num.Anio1">M_CosteEfectivo!$T$92</definedName>
    <definedName name="CE.B.Cuen.491.492.D44.U14.Mun.Num.Anio1">M_CosteEfectivo!$I$92</definedName>
    <definedName name="CE.B.Cuen.491.492.D44.U14.Rango.Num.Anio1">M_CosteEfectivo!$P$92</definedName>
    <definedName name="CE.B.Cuen.491.492.D44.U21.Desc">M_CosteEfectivo!$G$93</definedName>
    <definedName name="CE.B.Cuen.491.492.D44.U21.Est.Num.Anio1">M_CosteEfectivo!$T$93</definedName>
    <definedName name="CE.B.Cuen.491.492.D44.U21.Mun.Num.Anio1">M_CosteEfectivo!$I$93</definedName>
    <definedName name="CE.B.Cuen.491.492.D44.U21.Rango.Num.Anio1">M_CosteEfectivo!$P$93</definedName>
    <definedName name="CE.B.Est.Imp.Anio1">M_CosteEfectivo!$Q$94</definedName>
    <definedName name="CE.B.Est.NumMun.Anio1">M_CosteEfectivo!$R$94</definedName>
    <definedName name="CE.B.Est.Pob.Anio1">M_CosteEfectivo!$S$94</definedName>
    <definedName name="CE.B.Mun.Imp.Anio1">M_CosteEfectivo!$H$94</definedName>
    <definedName name="CE.B.Rango.Imp.Anio1">M_CosteEfectivo!$M$94</definedName>
    <definedName name="CE.B.Rango.NumMun.Anio1">M_CosteEfectivo!$N$94</definedName>
    <definedName name="CE.B.Rango.Pob.Anio1">M_CosteEfectivo!$O$94</definedName>
    <definedName name="Ctxt.MCE.Anio1">M_CosteEfectivo!$B$6</definedName>
    <definedName name="Ctxt.MCE.CensoInmuebles">M_CosteEfectivo!$B$9</definedName>
    <definedName name="Ctxt.MCE.CodMunicipio">M_CosteEfectivo!$B$3</definedName>
    <definedName name="Ctxt.MCE.InformadoCosteEfectivo">M_CosteEfectivo!$B$11</definedName>
    <definedName name="Ctxt.MCE.NomCom">M_CosteEfectivo!$B$8</definedName>
    <definedName name="Ctxt.MCE.NomEnt">M_CosteEfectivo!$B$5</definedName>
    <definedName name="Ctxt.MCE.NomMun">M_CosteEfectivo!$B$4</definedName>
    <definedName name="Ctxt.MCE.NomProv">M_CosteEfectivo!$B$7</definedName>
    <definedName name="Ctxt.MCE.Rango.Anio1">M_CosteEfectivo!$B$10</definedName>
    <definedName name="Gen.MCE.Mun.Pob.Anio1">M_CosteEfectivo!$G$3</definedName>
  </definedNames>
  <calcPr calcId="152511"/>
</workbook>
</file>

<file path=xl/calcChain.xml><?xml version="1.0" encoding="utf-8"?>
<calcChain xmlns="http://schemas.openxmlformats.org/spreadsheetml/2006/main">
  <c r="B52" i="2" l="1"/>
  <c r="Q6" i="3"/>
  <c r="M6" i="3"/>
  <c r="H6" i="3"/>
  <c r="G2" i="3"/>
  <c r="F51" i="2"/>
  <c r="E51" i="2"/>
  <c r="G50" i="2"/>
  <c r="F50" i="2"/>
  <c r="E50" i="2"/>
  <c r="D50" i="2"/>
  <c r="C50" i="2"/>
  <c r="B50" i="2"/>
  <c r="F49" i="2"/>
  <c r="E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F45" i="2"/>
  <c r="E45" i="2"/>
  <c r="G44" i="2"/>
  <c r="F44" i="2"/>
  <c r="E44" i="2"/>
  <c r="D44" i="2"/>
  <c r="C44" i="2"/>
  <c r="B44" i="2"/>
  <c r="F43" i="2"/>
  <c r="E43" i="2"/>
  <c r="G42" i="2"/>
  <c r="F42" i="2"/>
  <c r="E42" i="2"/>
  <c r="D42" i="2"/>
  <c r="C42" i="2"/>
  <c r="B42" i="2"/>
  <c r="F41" i="2"/>
  <c r="E41" i="2"/>
  <c r="G40" i="2"/>
  <c r="F40" i="2"/>
  <c r="E40" i="2"/>
  <c r="D40" i="2"/>
  <c r="C40" i="2"/>
  <c r="B40" i="2"/>
  <c r="F39" i="2"/>
  <c r="E39" i="2"/>
  <c r="G38" i="2"/>
  <c r="F38" i="2"/>
  <c r="E38" i="2"/>
  <c r="D38" i="2"/>
  <c r="C38" i="2"/>
  <c r="B38" i="2"/>
  <c r="F37" i="2"/>
  <c r="E37" i="2"/>
  <c r="G36" i="2"/>
  <c r="F36" i="2"/>
  <c r="E36" i="2"/>
  <c r="D36" i="2"/>
  <c r="C36" i="2"/>
  <c r="B36" i="2"/>
  <c r="F35" i="2"/>
  <c r="E35" i="2"/>
  <c r="G34" i="2"/>
  <c r="F34" i="2"/>
  <c r="E34" i="2"/>
  <c r="D34" i="2"/>
  <c r="C34" i="2"/>
  <c r="B34" i="2"/>
  <c r="F33" i="2"/>
  <c r="E33" i="2"/>
  <c r="G32" i="2"/>
  <c r="F32" i="2"/>
  <c r="E32" i="2"/>
  <c r="D32" i="2"/>
  <c r="C32" i="2"/>
  <c r="B32" i="2"/>
  <c r="G31" i="2"/>
  <c r="F31" i="2"/>
  <c r="E31" i="2"/>
  <c r="D31" i="2"/>
  <c r="C31" i="2"/>
  <c r="B31" i="2"/>
  <c r="F30" i="2"/>
  <c r="E30" i="2"/>
  <c r="G29" i="2"/>
  <c r="F29" i="2"/>
  <c r="E29" i="2"/>
  <c r="D29" i="2"/>
  <c r="C29" i="2"/>
  <c r="B29" i="2"/>
  <c r="F28" i="2"/>
  <c r="E28" i="2"/>
  <c r="G27" i="2"/>
  <c r="F27" i="2"/>
  <c r="E27" i="2"/>
  <c r="D27" i="2"/>
  <c r="C27" i="2"/>
  <c r="B27" i="2"/>
  <c r="G26" i="2"/>
  <c r="F26" i="2"/>
  <c r="E26" i="2"/>
  <c r="D26" i="2"/>
  <c r="C26" i="2"/>
  <c r="B26" i="2"/>
  <c r="F25" i="2"/>
  <c r="E25" i="2"/>
  <c r="G24" i="2"/>
  <c r="F24" i="2"/>
  <c r="E24" i="2"/>
  <c r="D24" i="2"/>
  <c r="C24" i="2"/>
  <c r="B24" i="2"/>
  <c r="F23" i="2"/>
  <c r="E23" i="2"/>
  <c r="G22" i="2"/>
  <c r="F22" i="2"/>
  <c r="E22" i="2"/>
  <c r="D22" i="2"/>
  <c r="C22" i="2"/>
  <c r="B22" i="2"/>
  <c r="G21" i="2"/>
  <c r="F21" i="2"/>
  <c r="E21" i="2"/>
  <c r="D21" i="2"/>
  <c r="C21" i="2"/>
  <c r="B21" i="2"/>
  <c r="F20" i="2"/>
  <c r="E20" i="2"/>
  <c r="F19" i="2"/>
  <c r="E19" i="2"/>
  <c r="G18" i="2"/>
  <c r="F18" i="2"/>
  <c r="E18" i="2"/>
  <c r="D18" i="2"/>
  <c r="C18" i="2"/>
  <c r="B18" i="2"/>
  <c r="F17" i="2"/>
  <c r="E17" i="2"/>
  <c r="G16" i="2"/>
  <c r="F16" i="2"/>
  <c r="E16" i="2"/>
  <c r="D16" i="2"/>
  <c r="C16" i="2"/>
  <c r="B16" i="2"/>
  <c r="F15" i="2"/>
  <c r="E15" i="2"/>
  <c r="G14" i="2"/>
  <c r="F14" i="2"/>
  <c r="E14" i="2"/>
  <c r="D14" i="2"/>
  <c r="C14" i="2"/>
  <c r="B14" i="2"/>
  <c r="F13" i="2"/>
  <c r="E13" i="2"/>
  <c r="G12" i="2"/>
  <c r="F12" i="2"/>
  <c r="E12" i="2"/>
  <c r="D12" i="2"/>
  <c r="C12" i="2"/>
  <c r="B12" i="2"/>
  <c r="F11" i="2"/>
  <c r="E11" i="2"/>
  <c r="G10" i="2"/>
  <c r="F10" i="2"/>
  <c r="E10" i="2"/>
  <c r="D10" i="2"/>
  <c r="C10" i="2"/>
  <c r="B10" i="2"/>
  <c r="D9" i="2"/>
</calcChain>
</file>

<file path=xl/comments1.xml><?xml version="1.0" encoding="utf-8"?>
<comments xmlns="http://schemas.openxmlformats.org/spreadsheetml/2006/main">
  <authors>
    <author>Daniel García</author>
  </authors>
  <commentList>
    <comment ref="M5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N7" authorId="0" shapeId="0">
      <text>
        <r>
          <rPr>
            <sz val="9"/>
            <rFont val="Tahoma"/>
            <family val="2"/>
            <charset val="1"/>
          </rPr>
          <t>Municipios informados para la clasificación</t>
        </r>
      </text>
    </comment>
    <comment ref="O7" authorId="0" shapeId="0">
      <text>
        <r>
          <rPr>
            <sz val="9"/>
            <rFont val="Tahoma"/>
            <family val="2"/>
            <charset val="1"/>
          </rPr>
          <t>Habitantes informados para la clasificación</t>
        </r>
      </text>
    </comment>
    <comment ref="R7" authorId="0" shapeId="0">
      <text>
        <r>
          <rPr>
            <sz val="9"/>
            <rFont val="Tahoma"/>
            <family val="2"/>
            <charset val="1"/>
          </rPr>
          <t>Municipios informados para la clasificación</t>
        </r>
      </text>
    </comment>
    <comment ref="S7" authorId="0" shapeId="0">
      <text>
        <r>
          <rPr>
            <sz val="9"/>
            <rFont val="Tahoma"/>
            <family val="2"/>
            <charset val="1"/>
          </rPr>
          <t>Habitantes informados para la clasificación</t>
        </r>
      </text>
    </comment>
  </commentList>
</comments>
</file>

<file path=xl/sharedStrings.xml><?xml version="1.0" encoding="utf-8"?>
<sst xmlns="http://schemas.openxmlformats.org/spreadsheetml/2006/main" count="274" uniqueCount="194">
  <si>
    <t>Coste Efectivo</t>
  </si>
  <si>
    <t>Unidades de Referencia</t>
  </si>
  <si>
    <t>Prestación del Servicio</t>
  </si>
  <si>
    <t>Importe</t>
  </si>
  <si>
    <t>Unidad/es</t>
  </si>
  <si>
    <t>Descripción</t>
  </si>
  <si>
    <t>Forma</t>
  </si>
  <si>
    <t>Programa Presupuestario</t>
  </si>
  <si>
    <t>SERVICIOS DE PRESTACIÓN PROPIA O DELEGADA</t>
  </si>
  <si>
    <t>Fuente: Ministerio de Hacienda.</t>
  </si>
  <si>
    <t>Datos de Contexto</t>
  </si>
  <si>
    <t>Denominación</t>
  </si>
  <si>
    <t>Datos del Municipio</t>
  </si>
  <si>
    <t>Codigo Municipio</t>
  </si>
  <si>
    <t>Este informe muestra el importe total efectivo de aquéllos servicios derivados del ejercicio de competencias propias y delegadas citadas en los artículos 7, 25.2 y 27 de la Ley 7/1985, de 2 de abril, Reguladora de las Bases del Régimen Local y que se relacionan en el Anexo II de la Orden HAP/2075/2014, de 6 de noviembre. Estos servicios no se consideran de prestación obligatoria._x000D_
_x000D_
La información se analiza por Programas de Gasto y se indica:_x000D_
_x000D_
- El importe total del Coste Efectivo_x000D_
_x000D_
- Las unidades físicas de referencia_x000D_
_x000D_
- La forma de prestación/Gestión del Servicio</t>
  </si>
  <si>
    <t>Datos Generales</t>
  </si>
  <si>
    <t>Nº de Habitantes del Municipio</t>
  </si>
  <si>
    <t>Nombre Municipio</t>
  </si>
  <si>
    <t>C. de Madrid</t>
  </si>
  <si>
    <t>Nombre Entidad</t>
  </si>
  <si>
    <t>Rozas de Madrid (Las)</t>
  </si>
  <si>
    <t>Codigo</t>
  </si>
  <si>
    <t>Denominaciòn Unidades de Referencia</t>
  </si>
  <si>
    <t>Datos del Rango de Población</t>
  </si>
  <si>
    <t>Datos del Estado</t>
  </si>
  <si>
    <t>Año 1</t>
  </si>
  <si>
    <t>Nombre Provincia</t>
  </si>
  <si>
    <t>Nº de Unidades</t>
  </si>
  <si>
    <t>Nombre Tipo Gestión</t>
  </si>
  <si>
    <t>Codigo Tipo Gestión</t>
  </si>
  <si>
    <t>Abreviatura Tipo Gestión</t>
  </si>
  <si>
    <t>Nº de Municipios</t>
  </si>
  <si>
    <t>Nº de Habitantes</t>
  </si>
  <si>
    <t>Nombre Comunidad</t>
  </si>
  <si>
    <t>Ayuntamiento de Las Rozas de Madrid</t>
  </si>
  <si>
    <t>Prestación Obligatoria(A)</t>
  </si>
  <si>
    <t>Ferias</t>
  </si>
  <si>
    <t>4311/430P</t>
  </si>
  <si>
    <t>Información y promoción de la actividad turística de interés y ámbito local</t>
  </si>
  <si>
    <t>165</t>
  </si>
  <si>
    <t>Censo Inmuebles</t>
  </si>
  <si>
    <t>432/430P</t>
  </si>
  <si>
    <t>Rango de Población</t>
  </si>
  <si>
    <t>28127</t>
  </si>
  <si>
    <t>Nº efectivos en plantilla asignados al servicio</t>
  </si>
  <si>
    <t>Informado Coste Efectivo</t>
  </si>
  <si>
    <t>Superficie en metros cuadrados de: Centros de Asistencia Social</t>
  </si>
  <si>
    <t>Estimación anual personas asistentes</t>
  </si>
  <si>
    <t>Nº ferias anuales</t>
  </si>
  <si>
    <t>Periodicidad (1 - DI, 2 - AL, 3 - SE, 4 - QU, 5 - OT, 6 - NO)</t>
  </si>
  <si>
    <t>Gestión indirecta mediante concesión, gestionando el concesionario el servicio a su riesgo y ventura</t>
  </si>
  <si>
    <t>Actividades funerarias</t>
  </si>
  <si>
    <t>Nº campañas anuales</t>
  </si>
  <si>
    <t>Protección de la salubridad pública</t>
  </si>
  <si>
    <t>4313/430P</t>
  </si>
  <si>
    <t>311</t>
  </si>
  <si>
    <t>No se presta el servicio</t>
  </si>
  <si>
    <t>Abastos, mercados, lonjas</t>
  </si>
  <si>
    <t>Potencia instalada</t>
  </si>
  <si>
    <t>4312/430P</t>
  </si>
  <si>
    <t>Instalaciones deportivas</t>
  </si>
  <si>
    <t>Nº campañas realizadas al año</t>
  </si>
  <si>
    <t>Promoción del deporte</t>
  </si>
  <si>
    <t>341/340P</t>
  </si>
  <si>
    <t>Prevención y extinción de incendios</t>
  </si>
  <si>
    <t>337/330P</t>
  </si>
  <si>
    <t>Nº Residencias de Ancianos</t>
  </si>
  <si>
    <t>Nº otros centros de atención social</t>
  </si>
  <si>
    <t>Equipamientos culturales</t>
  </si>
  <si>
    <t>333/330P</t>
  </si>
  <si>
    <t>Promoción de la cultura</t>
  </si>
  <si>
    <t>334/330P</t>
  </si>
  <si>
    <t>Superficie: suma de superficies en metros cuadrados de todas las instalaciones de tiempo libre</t>
  </si>
  <si>
    <t>Instalaciones de ocupación del tiempo libre</t>
  </si>
  <si>
    <t>Nº vehículos adscritos al servicio</t>
  </si>
  <si>
    <t>Nº efectivos asignados al servicio</t>
  </si>
  <si>
    <t>Policía local</t>
  </si>
  <si>
    <t>1521/150P</t>
  </si>
  <si>
    <t>Nº bienes culturales protegidos</t>
  </si>
  <si>
    <t>Protección y gestión del Patrimonio histórico</t>
  </si>
  <si>
    <t>164</t>
  </si>
  <si>
    <t>336/330P</t>
  </si>
  <si>
    <t>Superficie urbanizable (kilómetros cuadrados)</t>
  </si>
  <si>
    <t>Superficie total en metros cuadrados</t>
  </si>
  <si>
    <t xml:space="preserve">Nº puestos </t>
  </si>
  <si>
    <t>NO PRESTA</t>
  </si>
  <si>
    <t>Conservación, mantenimiento y vigilancia de los edificios de titularidad local destinados a centros públicos de educación infantil, de educación primaria o de educación especial</t>
  </si>
  <si>
    <t>323/324/320P</t>
  </si>
  <si>
    <t xml:space="preserve">Superficie nuevos terrenos destinados a centros educativos </t>
  </si>
  <si>
    <t>Cooperar con las Administraciones educativas correspondientes en la obtención de los solares necesarios para la construcción de nuevos centros docentes</t>
  </si>
  <si>
    <t>Evacuación y tratamiento de aguas residuales</t>
  </si>
  <si>
    <t>Nº edificios con actuaciones de conservación y rehabilitación</t>
  </si>
  <si>
    <t>Conservación y rehabilitación de la edificación</t>
  </si>
  <si>
    <t>1522/150P</t>
  </si>
  <si>
    <t>Superficie de terrenos destinados a edificación de vivienda pública (metros cuadrados)</t>
  </si>
  <si>
    <t>Nº viviendas de protección pública</t>
  </si>
  <si>
    <t>Gestión directa por sociedad mercantil local</t>
  </si>
  <si>
    <t>Promoción y gestión de la vivienda de protección pública con criterios de sostenibilidad financiera</t>
  </si>
  <si>
    <t>321/322/320P</t>
  </si>
  <si>
    <t>Participar en la vigilancia del cumplimiento de la escolaridad obligatoria</t>
  </si>
  <si>
    <t>325/320P</t>
  </si>
  <si>
    <t>Superficie: suma en metros cuadrados de superficies de todas las instalaciones culturales</t>
  </si>
  <si>
    <t>Nº viviendas conectadas y no conectadas</t>
  </si>
  <si>
    <t>Superficie urbanizada (kilómetros cuadrados)</t>
  </si>
  <si>
    <t>Gestión por convenio de colaboración interadministrativo</t>
  </si>
  <si>
    <t>Urbanismo: planeamiento, gestión, ejecución y disciplina urbanística</t>
  </si>
  <si>
    <t>151/150P</t>
  </si>
  <si>
    <t>Medio ambiente urbano: Protección contra la contaminación acústica, lumínica y atmosférica en las zonas urbanas</t>
  </si>
  <si>
    <t>Medio ambiente urbano: Gestión de los residuos sólidos urbanos</t>
  </si>
  <si>
    <t>1622</t>
  </si>
  <si>
    <t>Infraestructura viaria y otros equipamientos de titularidad de la entidad local</t>
  </si>
  <si>
    <t>132/130P</t>
  </si>
  <si>
    <t xml:space="preserve">Caudal en metros cúbicos de desagüe </t>
  </si>
  <si>
    <t>Tráfico, estacionamiento de vehículos y movilidad</t>
  </si>
  <si>
    <t>134/130P</t>
  </si>
  <si>
    <t>Nº licencias o permisos concedidas</t>
  </si>
  <si>
    <t>Comercio ambulante</t>
  </si>
  <si>
    <t>45</t>
  </si>
  <si>
    <t>TOTAL</t>
  </si>
  <si>
    <t>Prestacion Propia/Delegada (B)</t>
  </si>
  <si>
    <t>1721/170P</t>
  </si>
  <si>
    <t>Nº total de autobuses</t>
  </si>
  <si>
    <t>Nº total de viajeros al año</t>
  </si>
  <si>
    <t>Nº total de kms de calzada de la red en trayecto de ida</t>
  </si>
  <si>
    <t>Pavimentación de las vías públicas</t>
  </si>
  <si>
    <t>1532/150P</t>
  </si>
  <si>
    <t>Puntos kilométricos: P.K correspondientes al inicio y final del tramo del municipio (en km)</t>
  </si>
  <si>
    <t>Transporte colectivo urbano de viajeros</t>
  </si>
  <si>
    <t>4411/440P</t>
  </si>
  <si>
    <t>Superficie: suma de superficies de todas las instalaciones</t>
  </si>
  <si>
    <t>160</t>
  </si>
  <si>
    <t>Instalaciones deportivas de uso público</t>
  </si>
  <si>
    <t>342/340P</t>
  </si>
  <si>
    <t>Vehículos destinados a extinción de incendios</t>
  </si>
  <si>
    <t>Nº personas en plantilla del servicio de parque de bomberos.</t>
  </si>
  <si>
    <t>136/130P</t>
  </si>
  <si>
    <t>Nº Guarderías Infantiles (no los parvularios ni docentes preescolares)</t>
  </si>
  <si>
    <t xml:space="preserve">Nº puntos de luz  </t>
  </si>
  <si>
    <t>Superficie iluminada: metros lineales</t>
  </si>
  <si>
    <t>Superficie: suma en kilómetros cuadrados de parques y jardines públicos (tanto la cubierta como al aire libre)</t>
  </si>
  <si>
    <t>Medio ambiente urbano: Parques y jardines públicos</t>
  </si>
  <si>
    <t>Nº personas en plantilla del servicio de protección civil</t>
  </si>
  <si>
    <t>Evaluación e información de situaciones de necesidad social y la atención inmediata a personas en situación o riesgo de exclusión social</t>
  </si>
  <si>
    <t>Superficie en kilómetros cuadrados del núcleo urbano</t>
  </si>
  <si>
    <t>Medio ambiente urbano</t>
  </si>
  <si>
    <t xml:space="preserve"> &gt; 50.000 y &lt;= 250.000</t>
  </si>
  <si>
    <t>Superficie total del cementerio: metros cuadrados</t>
  </si>
  <si>
    <t>Cementerio</t>
  </si>
  <si>
    <t>Abastecimiento domiciliario de agua potable</t>
  </si>
  <si>
    <t>161</t>
  </si>
  <si>
    <t>Superficie en metros cuadrados con servicio de limpieza</t>
  </si>
  <si>
    <t>Nº personas en plantilla adscritas al servicio</t>
  </si>
  <si>
    <t>Limpieza viaria</t>
  </si>
  <si>
    <t>163</t>
  </si>
  <si>
    <t>Producción anual residuos urbanos: toneladas</t>
  </si>
  <si>
    <t>Kilómetros lineales del trayecto de recogida</t>
  </si>
  <si>
    <t>Nº contenedores</t>
  </si>
  <si>
    <t>Recogida de residuos</t>
  </si>
  <si>
    <t>1621</t>
  </si>
  <si>
    <t>231</t>
  </si>
  <si>
    <t>Superficie (metros cuadrados) de las instalaciones del centro de protección civil o centro de salvamento y socorrismo.</t>
  </si>
  <si>
    <t>Protección civil</t>
  </si>
  <si>
    <t>Nº Centros de rehabilitación toxicómanos en régimen abierto o con estancia</t>
  </si>
  <si>
    <t>Nº Albergues municipales</t>
  </si>
  <si>
    <t>Longitud del tramo: metros lineales.</t>
  </si>
  <si>
    <t>Alcantarillado</t>
  </si>
  <si>
    <t>Madrid</t>
  </si>
  <si>
    <t>Longitud de la red: metros lineales</t>
  </si>
  <si>
    <t>Acceso a los núcleos de población</t>
  </si>
  <si>
    <t>1531/150P</t>
  </si>
  <si>
    <t>Nº viviendas con servicio</t>
  </si>
  <si>
    <t>171/170P</t>
  </si>
  <si>
    <t>Superficie de los tramos pavimentados (metros cuadrados)</t>
  </si>
  <si>
    <t>3321/330P</t>
  </si>
  <si>
    <t>Superficie: suma en metros cuadrados de la superficie total (tanto la cubierta como al aire libre)</t>
  </si>
  <si>
    <t>Parque público</t>
  </si>
  <si>
    <t>Superficie en metros cuadrados</t>
  </si>
  <si>
    <t>Biblioteca pública</t>
  </si>
  <si>
    <t>135/130P</t>
  </si>
  <si>
    <t>Capacidad de almacenamiento de la instalación (vertedero)  (metros cúbicos)</t>
  </si>
  <si>
    <t>Gestión mancomunada/comarcal/por la Diputación/otro tipo de agrupación municipal + otra forma de gestión (*)</t>
  </si>
  <si>
    <t>Tratamiento de residuos</t>
  </si>
  <si>
    <t>1623</t>
  </si>
  <si>
    <t>Nº préstamos por fondo biblitotecario</t>
  </si>
  <si>
    <t>Nº publicaciones que constituyen los fondos bibliotecarios</t>
  </si>
  <si>
    <t>Gestión directa por la entidad local</t>
  </si>
  <si>
    <t>Alumbrado público</t>
  </si>
  <si>
    <t xml:space="preserve"> 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</si>
  <si>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</si>
  <si>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Coste Efectivo Servicios</t>
    </r>
  </si>
  <si>
    <t>Nº aulas</t>
  </si>
  <si>
    <t>Superficie en metros cuadrados de los edificios</t>
  </si>
  <si>
    <t>491/492</t>
  </si>
  <si>
    <t>Promoción en su término municipal de la participación de los ciudadanos en el uso eficiente y sostenible de las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</si>
</sst>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€ &quot;;\-#,##0.00&quot; € &quot;;&quot; -&quot;#&quot; € &quot;;@\ "/>
  </numFmts>
  <fonts count="30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3" tint="-0.2497329630420850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3" tint="-0.2497329630420850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rgb="FFFFFFFF"/>
      </bottom>
      <diagonal/>
    </border>
    <border>
      <left/>
      <right style="medium">
        <color auto="1"/>
      </right>
      <top/>
      <bottom style="thin">
        <color rgb="FF7F7F7F"/>
      </bottom>
      <diagonal/>
    </border>
    <border>
      <left/>
      <right style="medium">
        <color auto="1"/>
      </right>
      <top style="thin">
        <color rgb="FF7F7F7F"/>
      </top>
      <bottom/>
      <diagonal/>
    </border>
    <border>
      <left/>
      <right style="medium">
        <color auto="1"/>
      </right>
      <top style="thin">
        <color rgb="FF7F7F7F"/>
      </top>
      <bottom style="thin">
        <color rgb="FF4472C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4472C4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7F7F7F"/>
      </right>
      <top style="medium">
        <color auto="1"/>
      </top>
      <bottom/>
      <diagonal/>
    </border>
    <border>
      <left/>
      <right style="thin">
        <color rgb="FF7F7F7F"/>
      </right>
      <top style="medium">
        <color auto="1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/>
      <bottom/>
      <diagonal/>
    </border>
    <border>
      <left style="thin">
        <color auto="1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/>
      <bottom style="thin">
        <color rgb="FF7F7F7F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/>
      <bottom/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7F7F7F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7F7F7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D9D9D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medium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2" borderId="0" applyNumberFormat="0" applyBorder="0" applyAlignment="0" applyProtection="0"/>
    <xf numFmtId="0" fontId="16" fillId="3" borderId="1" applyNumberFormat="0" applyAlignment="0" applyProtection="0"/>
    <xf numFmtId="0" fontId="13" fillId="4" borderId="2" applyNumberFormat="0" applyFont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0" borderId="0"/>
    <xf numFmtId="164" fontId="7" fillId="0" borderId="0"/>
  </cellStyleXfs>
  <cellXfs count="289">
    <xf numFmtId="0" fontId="0" fillId="0" borderId="0" xfId="0" applyFont="1"/>
    <xf numFmtId="0" fontId="2" fillId="3" borderId="65" xfId="12" applyNumberFormat="1" applyFont="1" applyFill="1" applyBorder="1" applyAlignment="1">
      <alignment horizontal="justify" vertical="center" wrapText="1"/>
    </xf>
    <xf numFmtId="0" fontId="2" fillId="3" borderId="66" xfId="12" applyNumberFormat="1" applyFont="1" applyFill="1" applyBorder="1" applyAlignment="1">
      <alignment horizontal="justify" vertical="center" wrapText="1"/>
    </xf>
    <xf numFmtId="0" fontId="2" fillId="3" borderId="65" xfId="12" applyNumberFormat="1" applyFont="1" applyFill="1" applyBorder="1" applyAlignment="1">
      <alignment horizontal="center" vertical="center" wrapText="1"/>
    </xf>
    <xf numFmtId="0" fontId="4" fillId="3" borderId="64" xfId="12" applyNumberFormat="1" applyFont="1" applyFill="1" applyBorder="1" applyAlignment="1">
      <alignment horizontal="justify" vertical="center" wrapText="1"/>
    </xf>
    <xf numFmtId="4" fontId="2" fillId="3" borderId="64" xfId="12" applyNumberFormat="1" applyFont="1" applyFill="1" applyBorder="1" applyAlignment="1">
      <alignment horizontal="center" vertical="center" wrapText="1"/>
    </xf>
    <xf numFmtId="0" fontId="2" fillId="3" borderId="64" xfId="12" applyFont="1" applyFill="1" applyBorder="1" applyAlignment="1">
      <alignment horizontal="justify" vertical="center" wrapText="1"/>
    </xf>
    <xf numFmtId="0" fontId="2" fillId="3" borderId="64" xfId="12" applyNumberFormat="1" applyFont="1" applyFill="1" applyBorder="1" applyAlignment="1">
      <alignment horizontal="center" vertical="center" wrapText="1"/>
    </xf>
    <xf numFmtId="0" fontId="2" fillId="3" borderId="66" xfId="12" applyNumberFormat="1" applyFont="1" applyFill="1" applyBorder="1" applyAlignment="1">
      <alignment horizontal="center" vertical="center" wrapText="1"/>
    </xf>
    <xf numFmtId="4" fontId="2" fillId="3" borderId="65" xfId="12" applyNumberFormat="1" applyFont="1" applyFill="1" applyBorder="1" applyAlignment="1">
      <alignment horizontal="center" vertical="center" wrapText="1"/>
    </xf>
    <xf numFmtId="4" fontId="2" fillId="3" borderId="66" xfId="12" applyNumberFormat="1" applyFont="1" applyFill="1" applyBorder="1" applyAlignment="1">
      <alignment horizontal="center" vertical="center" wrapText="1"/>
    </xf>
    <xf numFmtId="0" fontId="2" fillId="3" borderId="65" xfId="12" applyFont="1" applyFill="1" applyBorder="1" applyAlignment="1">
      <alignment horizontal="justify" vertical="center" wrapText="1"/>
    </xf>
    <xf numFmtId="0" fontId="2" fillId="3" borderId="66" xfId="12" applyFont="1" applyFill="1" applyBorder="1" applyAlignment="1">
      <alignment horizontal="justify" vertical="center" wrapText="1"/>
    </xf>
    <xf numFmtId="0" fontId="4" fillId="3" borderId="65" xfId="12" applyNumberFormat="1" applyFont="1" applyFill="1" applyBorder="1" applyAlignment="1">
      <alignment horizontal="justify" vertical="center" wrapText="1"/>
    </xf>
    <xf numFmtId="0" fontId="4" fillId="3" borderId="66" xfId="12" applyNumberFormat="1" applyFont="1" applyFill="1" applyBorder="1" applyAlignment="1">
      <alignment horizontal="justify" vertical="center" wrapText="1"/>
    </xf>
    <xf numFmtId="0" fontId="23" fillId="8" borderId="0" xfId="6" applyFill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23" fillId="8" borderId="4" xfId="6" applyFill="1" applyBorder="1" applyAlignment="1">
      <alignment horizontal="center" vertical="center"/>
    </xf>
    <xf numFmtId="0" fontId="18" fillId="3" borderId="1" xfId="7" applyFont="1"/>
    <xf numFmtId="0" fontId="19" fillId="4" borderId="5" xfId="8" applyFont="1" applyBorder="1"/>
    <xf numFmtId="3" fontId="12" fillId="0" borderId="8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9" xfId="0" applyFont="1" applyBorder="1"/>
    <xf numFmtId="0" fontId="23" fillId="5" borderId="7" xfId="9" applyBorder="1" applyAlignment="1">
      <alignment horizontal="center" vertical="center"/>
    </xf>
    <xf numFmtId="0" fontId="23" fillId="9" borderId="8" xfId="10" applyFill="1" applyBorder="1" applyAlignment="1">
      <alignment horizontal="center" vertical="center"/>
    </xf>
    <xf numFmtId="4" fontId="23" fillId="8" borderId="15" xfId="6" applyNumberFormat="1" applyFill="1" applyBorder="1" applyAlignment="1">
      <alignment horizontal="center" vertical="center"/>
    </xf>
    <xf numFmtId="3" fontId="23" fillId="5" borderId="6" xfId="9" applyNumberFormat="1" applyBorder="1" applyAlignment="1">
      <alignment horizontal="center" vertical="center"/>
    </xf>
    <xf numFmtId="4" fontId="23" fillId="5" borderId="4" xfId="9" applyNumberFormat="1" applyBorder="1" applyAlignment="1">
      <alignment horizontal="center" vertical="center"/>
    </xf>
    <xf numFmtId="3" fontId="23" fillId="9" borderId="4" xfId="10" applyNumberFormat="1" applyFill="1" applyBorder="1" applyAlignment="1">
      <alignment horizontal="center" vertical="center"/>
    </xf>
    <xf numFmtId="4" fontId="23" fillId="9" borderId="4" xfId="10" applyNumberFormat="1" applyFill="1" applyBorder="1" applyAlignment="1">
      <alignment horizontal="center" vertical="center"/>
    </xf>
    <xf numFmtId="0" fontId="12" fillId="3" borderId="1" xfId="7" applyFont="1" applyAlignment="1">
      <alignment horizontal="left" vertical="center" wrapText="1"/>
    </xf>
    <xf numFmtId="0" fontId="12" fillId="3" borderId="19" xfId="7" applyFont="1" applyBorder="1" applyAlignment="1">
      <alignment vertical="center"/>
    </xf>
    <xf numFmtId="4" fontId="18" fillId="3" borderId="20" xfId="7" applyNumberFormat="1" applyFont="1" applyBorder="1" applyAlignment="1">
      <alignment horizontal="right" vertical="center"/>
    </xf>
    <xf numFmtId="4" fontId="18" fillId="3" borderId="21" xfId="7" applyNumberFormat="1" applyFont="1" applyBorder="1" applyAlignment="1">
      <alignment horizontal="right" vertical="center"/>
    </xf>
    <xf numFmtId="0" fontId="18" fillId="3" borderId="22" xfId="7" applyFont="1" applyBorder="1" applyAlignment="1">
      <alignment horizontal="left" vertical="center"/>
    </xf>
    <xf numFmtId="1" fontId="18" fillId="3" borderId="22" xfId="7" applyNumberFormat="1" applyFont="1" applyBorder="1" applyAlignment="1">
      <alignment horizontal="left" vertical="center"/>
    </xf>
    <xf numFmtId="4" fontId="11" fillId="3" borderId="20" xfId="7" applyNumberFormat="1" applyFont="1" applyBorder="1" applyAlignment="1">
      <alignment horizontal="right" vertical="center"/>
    </xf>
    <xf numFmtId="4" fontId="11" fillId="3" borderId="22" xfId="7" applyNumberFormat="1" applyFont="1" applyBorder="1" applyAlignment="1">
      <alignment horizontal="right" vertical="center"/>
    </xf>
    <xf numFmtId="4" fontId="10" fillId="3" borderId="22" xfId="7" applyNumberFormat="1" applyFont="1" applyBorder="1" applyAlignment="1">
      <alignment horizontal="right" vertical="center"/>
    </xf>
    <xf numFmtId="0" fontId="12" fillId="3" borderId="17" xfId="7" applyFont="1" applyBorder="1" applyAlignment="1">
      <alignment vertical="center"/>
    </xf>
    <xf numFmtId="4" fontId="18" fillId="3" borderId="26" xfId="7" applyNumberFormat="1" applyFont="1" applyBorder="1" applyAlignment="1">
      <alignment horizontal="right" vertical="center"/>
    </xf>
    <xf numFmtId="0" fontId="12" fillId="3" borderId="30" xfId="7" applyFont="1" applyBorder="1" applyAlignment="1">
      <alignment vertical="center"/>
    </xf>
    <xf numFmtId="14" fontId="18" fillId="3" borderId="1" xfId="7" applyNumberFormat="1" applyFont="1"/>
    <xf numFmtId="0" fontId="12" fillId="3" borderId="30" xfId="7" applyFont="1" applyBorder="1" applyAlignment="1">
      <alignment horizontal="left" vertical="center"/>
    </xf>
    <xf numFmtId="3" fontId="11" fillId="3" borderId="33" xfId="7" applyNumberFormat="1" applyFont="1" applyBorder="1" applyAlignment="1">
      <alignment horizontal="right" vertical="center"/>
    </xf>
    <xf numFmtId="3" fontId="11" fillId="3" borderId="34" xfId="7" applyNumberFormat="1" applyFont="1" applyBorder="1" applyAlignment="1">
      <alignment horizontal="right" vertical="center"/>
    </xf>
    <xf numFmtId="4" fontId="10" fillId="3" borderId="20" xfId="7" applyNumberFormat="1" applyFont="1" applyBorder="1" applyAlignment="1">
      <alignment horizontal="right" vertical="center"/>
    </xf>
    <xf numFmtId="3" fontId="10" fillId="3" borderId="33" xfId="7" applyNumberFormat="1" applyFont="1" applyBorder="1" applyAlignment="1">
      <alignment horizontal="right" vertical="center"/>
    </xf>
    <xf numFmtId="3" fontId="10" fillId="3" borderId="20" xfId="7" applyNumberFormat="1" applyFont="1" applyBorder="1" applyAlignment="1">
      <alignment horizontal="right" vertical="center"/>
    </xf>
    <xf numFmtId="0" fontId="12" fillId="3" borderId="30" xfId="7" applyFont="1" applyBorder="1" applyAlignment="1">
      <alignment vertical="center" wrapText="1"/>
    </xf>
    <xf numFmtId="0" fontId="12" fillId="3" borderId="30" xfId="7" applyFont="1" applyBorder="1" applyAlignment="1">
      <alignment horizontal="left" vertical="center" wrapText="1"/>
    </xf>
    <xf numFmtId="0" fontId="12" fillId="3" borderId="22" xfId="7" applyFont="1" applyBorder="1" applyAlignment="1">
      <alignment horizontal="left" vertical="center" wrapText="1"/>
    </xf>
    <xf numFmtId="0" fontId="12" fillId="3" borderId="38" xfId="7" applyFont="1" applyBorder="1" applyAlignment="1">
      <alignment horizontal="left" vertical="center" wrapText="1"/>
    </xf>
    <xf numFmtId="0" fontId="12" fillId="3" borderId="22" xfId="7" applyFont="1" applyBorder="1" applyAlignment="1">
      <alignment vertical="center" wrapText="1"/>
    </xf>
    <xf numFmtId="4" fontId="18" fillId="3" borderId="20" xfId="7" applyNumberFormat="1" applyFont="1" applyBorder="1" applyAlignment="1">
      <alignment horizontal="right" vertical="center" wrapText="1"/>
    </xf>
    <xf numFmtId="0" fontId="12" fillId="3" borderId="18" xfId="7" applyFont="1" applyBorder="1" applyAlignment="1">
      <alignment vertical="center" wrapText="1"/>
    </xf>
    <xf numFmtId="4" fontId="18" fillId="3" borderId="36" xfId="7" applyNumberFormat="1" applyFont="1" applyBorder="1" applyAlignment="1">
      <alignment horizontal="right" vertical="center"/>
    </xf>
    <xf numFmtId="4" fontId="11" fillId="3" borderId="39" xfId="7" applyNumberFormat="1" applyFont="1" applyBorder="1" applyAlignment="1">
      <alignment horizontal="right" vertical="center"/>
    </xf>
    <xf numFmtId="4" fontId="10" fillId="3" borderId="39" xfId="7" applyNumberFormat="1" applyFont="1" applyBorder="1" applyAlignment="1">
      <alignment horizontal="right" vertical="center"/>
    </xf>
    <xf numFmtId="0" fontId="22" fillId="3" borderId="4" xfId="7" applyFont="1" applyBorder="1" applyAlignment="1">
      <alignment vertical="center"/>
    </xf>
    <xf numFmtId="0" fontId="20" fillId="7" borderId="47" xfId="11" applyFont="1" applyBorder="1" applyAlignment="1">
      <alignment horizontal="left" vertical="center" wrapText="1"/>
    </xf>
    <xf numFmtId="0" fontId="20" fillId="7" borderId="48" xfId="11" applyFont="1" applyBorder="1" applyAlignment="1">
      <alignment vertical="center" wrapText="1"/>
    </xf>
    <xf numFmtId="4" fontId="16" fillId="3" borderId="49" xfId="7" applyNumberFormat="1" applyBorder="1" applyAlignment="1">
      <alignment vertical="center"/>
    </xf>
    <xf numFmtId="0" fontId="20" fillId="7" borderId="50" xfId="11" applyFont="1" applyBorder="1" applyAlignment="1">
      <alignment horizontal="left" vertical="center"/>
    </xf>
    <xf numFmtId="0" fontId="20" fillId="7" borderId="8" xfId="11" applyFont="1" applyBorder="1" applyAlignment="1">
      <alignment horizontal="left" vertical="center"/>
    </xf>
    <xf numFmtId="1" fontId="20" fillId="7" borderId="8" xfId="11" applyNumberFormat="1" applyFont="1" applyBorder="1" applyAlignment="1">
      <alignment horizontal="left" vertical="center"/>
    </xf>
    <xf numFmtId="4" fontId="15" fillId="3" borderId="51" xfId="7" applyNumberFormat="1" applyFont="1" applyBorder="1" applyAlignment="1">
      <alignment vertical="center"/>
    </xf>
    <xf numFmtId="3" fontId="15" fillId="3" borderId="50" xfId="7" applyNumberFormat="1" applyFont="1" applyBorder="1" applyAlignment="1">
      <alignment vertical="center"/>
    </xf>
    <xf numFmtId="3" fontId="15" fillId="3" borderId="52" xfId="7" applyNumberFormat="1" applyFont="1" applyBorder="1" applyAlignment="1">
      <alignment vertical="center"/>
    </xf>
    <xf numFmtId="4" fontId="20" fillId="7" borderId="53" xfId="11" applyNumberFormat="1" applyFont="1" applyBorder="1" applyAlignment="1">
      <alignment horizontal="right" vertical="center"/>
    </xf>
    <xf numFmtId="4" fontId="14" fillId="3" borderId="51" xfId="7" applyNumberFormat="1" applyFont="1" applyBorder="1" applyAlignment="1">
      <alignment vertical="center"/>
    </xf>
    <xf numFmtId="3" fontId="14" fillId="3" borderId="50" xfId="7" applyNumberFormat="1" applyFont="1" applyBorder="1" applyAlignment="1">
      <alignment vertical="center"/>
    </xf>
    <xf numFmtId="3" fontId="14" fillId="3" borderId="52" xfId="7" applyNumberFormat="1" applyFont="1" applyBorder="1" applyAlignment="1">
      <alignment vertical="center"/>
    </xf>
    <xf numFmtId="4" fontId="20" fillId="7" borderId="8" xfId="11" applyNumberFormat="1" applyFont="1" applyBorder="1" applyAlignment="1">
      <alignment vertical="center"/>
    </xf>
    <xf numFmtId="0" fontId="19" fillId="4" borderId="5" xfId="8" applyFont="1" applyBorder="1" applyAlignment="1">
      <alignment wrapText="1"/>
    </xf>
    <xf numFmtId="0" fontId="12" fillId="10" borderId="17" xfId="7" applyFont="1" applyFill="1" applyBorder="1" applyAlignment="1">
      <alignment vertical="center" wrapText="1"/>
    </xf>
    <xf numFmtId="4" fontId="18" fillId="10" borderId="26" xfId="7" applyNumberFormat="1" applyFont="1" applyFill="1" applyBorder="1" applyAlignment="1">
      <alignment horizontal="right" vertical="center"/>
    </xf>
    <xf numFmtId="4" fontId="11" fillId="10" borderId="41" xfId="7" applyNumberFormat="1" applyFont="1" applyFill="1" applyBorder="1" applyAlignment="1">
      <alignment horizontal="right" vertical="center"/>
    </xf>
    <xf numFmtId="4" fontId="10" fillId="10" borderId="41" xfId="7" applyNumberFormat="1" applyFont="1" applyFill="1" applyBorder="1" applyAlignment="1">
      <alignment horizontal="right" vertical="center"/>
    </xf>
    <xf numFmtId="0" fontId="12" fillId="10" borderId="1" xfId="7" applyFont="1" applyFill="1" applyAlignment="1">
      <alignment horizontal="left" vertical="center" wrapText="1"/>
    </xf>
    <xf numFmtId="0" fontId="12" fillId="10" borderId="30" xfId="7" applyFont="1" applyFill="1" applyBorder="1" applyAlignment="1">
      <alignment vertical="center" wrapText="1"/>
    </xf>
    <xf numFmtId="4" fontId="18" fillId="10" borderId="20" xfId="7" applyNumberFormat="1" applyFont="1" applyFill="1" applyBorder="1" applyAlignment="1">
      <alignment horizontal="right" vertical="center"/>
    </xf>
    <xf numFmtId="4" fontId="11" fillId="10" borderId="22" xfId="7" applyNumberFormat="1" applyFont="1" applyFill="1" applyBorder="1" applyAlignment="1">
      <alignment horizontal="right" vertical="center"/>
    </xf>
    <xf numFmtId="4" fontId="10" fillId="10" borderId="22" xfId="7" applyNumberFormat="1" applyFont="1" applyFill="1" applyBorder="1" applyAlignment="1">
      <alignment horizontal="right" vertical="center"/>
    </xf>
    <xf numFmtId="0" fontId="12" fillId="10" borderId="30" xfId="7" applyFont="1" applyFill="1" applyBorder="1" applyAlignment="1">
      <alignment horizontal="left" vertical="center"/>
    </xf>
    <xf numFmtId="0" fontId="18" fillId="10" borderId="22" xfId="7" applyFont="1" applyFill="1" applyBorder="1" applyAlignment="1">
      <alignment horizontal="left" vertical="center"/>
    </xf>
    <xf numFmtId="1" fontId="18" fillId="10" borderId="22" xfId="7" applyNumberFormat="1" applyFont="1" applyFill="1" applyBorder="1" applyAlignment="1">
      <alignment horizontal="left" vertical="center"/>
    </xf>
    <xf numFmtId="4" fontId="11" fillId="10" borderId="20" xfId="7" applyNumberFormat="1" applyFont="1" applyFill="1" applyBorder="1" applyAlignment="1">
      <alignment horizontal="right" vertical="center"/>
    </xf>
    <xf numFmtId="3" fontId="11" fillId="10" borderId="33" xfId="7" applyNumberFormat="1" applyFont="1" applyFill="1" applyBorder="1" applyAlignment="1">
      <alignment horizontal="right" vertical="center"/>
    </xf>
    <xf numFmtId="3" fontId="11" fillId="10" borderId="34" xfId="7" applyNumberFormat="1" applyFont="1" applyFill="1" applyBorder="1" applyAlignment="1">
      <alignment horizontal="right" vertical="center"/>
    </xf>
    <xf numFmtId="4" fontId="10" fillId="10" borderId="20" xfId="7" applyNumberFormat="1" applyFont="1" applyFill="1" applyBorder="1" applyAlignment="1">
      <alignment horizontal="right" vertical="center"/>
    </xf>
    <xf numFmtId="3" fontId="10" fillId="10" borderId="33" xfId="7" applyNumberFormat="1" applyFont="1" applyFill="1" applyBorder="1" applyAlignment="1">
      <alignment horizontal="right" vertical="center"/>
    </xf>
    <xf numFmtId="3" fontId="10" fillId="10" borderId="34" xfId="7" applyNumberFormat="1" applyFont="1" applyFill="1" applyBorder="1" applyAlignment="1">
      <alignment horizontal="right" vertical="center"/>
    </xf>
    <xf numFmtId="0" fontId="12" fillId="10" borderId="57" xfId="7" applyFont="1" applyFill="1" applyBorder="1" applyAlignment="1">
      <alignment horizontal="left" vertical="center" wrapText="1"/>
    </xf>
    <xf numFmtId="0" fontId="12" fillId="10" borderId="38" xfId="7" applyFont="1" applyFill="1" applyBorder="1" applyAlignment="1">
      <alignment horizontal="left" vertical="center" wrapText="1"/>
    </xf>
    <xf numFmtId="0" fontId="12" fillId="10" borderId="22" xfId="7" applyFont="1" applyFill="1" applyBorder="1" applyAlignment="1">
      <alignment vertical="center" wrapText="1"/>
    </xf>
    <xf numFmtId="4" fontId="18" fillId="10" borderId="1" xfId="7" applyNumberFormat="1" applyFont="1" applyFill="1" applyAlignment="1">
      <alignment horizontal="right" vertical="center"/>
    </xf>
    <xf numFmtId="4" fontId="11" fillId="10" borderId="39" xfId="7" applyNumberFormat="1" applyFont="1" applyFill="1" applyBorder="1" applyAlignment="1">
      <alignment horizontal="right" vertical="center"/>
    </xf>
    <xf numFmtId="4" fontId="10" fillId="10" borderId="39" xfId="7" applyNumberFormat="1" applyFont="1" applyFill="1" applyBorder="1" applyAlignment="1">
      <alignment horizontal="right" vertical="center"/>
    </xf>
    <xf numFmtId="0" fontId="12" fillId="10" borderId="13" xfId="7" applyFont="1" applyFill="1" applyBorder="1" applyAlignment="1">
      <alignment vertical="center" wrapText="1"/>
    </xf>
    <xf numFmtId="4" fontId="18" fillId="10" borderId="13" xfId="7" applyNumberFormat="1" applyFont="1" applyFill="1" applyBorder="1" applyAlignment="1">
      <alignment horizontal="right" vertical="center"/>
    </xf>
    <xf numFmtId="4" fontId="11" fillId="10" borderId="13" xfId="7" applyNumberFormat="1" applyFont="1" applyFill="1" applyBorder="1" applyAlignment="1">
      <alignment horizontal="right" vertical="center"/>
    </xf>
    <xf numFmtId="4" fontId="10" fillId="10" borderId="14" xfId="7" applyNumberFormat="1" applyFont="1" applyFill="1" applyBorder="1" applyAlignment="1">
      <alignment horizontal="right" vertical="center"/>
    </xf>
    <xf numFmtId="4" fontId="17" fillId="10" borderId="51" xfId="7" applyNumberFormat="1" applyFont="1" applyFill="1" applyBorder="1" applyAlignment="1">
      <alignment horizontal="left" vertical="center"/>
    </xf>
    <xf numFmtId="4" fontId="16" fillId="11" borderId="49" xfId="7" applyNumberFormat="1" applyFill="1" applyBorder="1" applyAlignment="1">
      <alignment vertical="center"/>
    </xf>
    <xf numFmtId="4" fontId="15" fillId="10" borderId="51" xfId="7" applyNumberFormat="1" applyFont="1" applyFill="1" applyBorder="1" applyAlignment="1">
      <alignment horizontal="right" vertical="center"/>
    </xf>
    <xf numFmtId="3" fontId="15" fillId="10" borderId="50" xfId="7" applyNumberFormat="1" applyFont="1" applyFill="1" applyBorder="1" applyAlignment="1">
      <alignment horizontal="right" vertical="center"/>
    </xf>
    <xf numFmtId="3" fontId="15" fillId="10" borderId="52" xfId="7" applyNumberFormat="1" applyFont="1" applyFill="1" applyBorder="1" applyAlignment="1">
      <alignment horizontal="right" vertical="center"/>
    </xf>
    <xf numFmtId="4" fontId="14" fillId="10" borderId="51" xfId="7" applyNumberFormat="1" applyFont="1" applyFill="1" applyBorder="1" applyAlignment="1">
      <alignment horizontal="right" vertical="center"/>
    </xf>
    <xf numFmtId="3" fontId="14" fillId="10" borderId="50" xfId="7" applyNumberFormat="1" applyFont="1" applyFill="1" applyBorder="1" applyAlignment="1">
      <alignment horizontal="right" vertical="center"/>
    </xf>
    <xf numFmtId="3" fontId="14" fillId="10" borderId="52" xfId="7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2" fillId="3" borderId="15" xfId="7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" fillId="0" borderId="64" xfId="12" applyFont="1" applyBorder="1" applyAlignment="1">
      <alignment wrapText="1"/>
    </xf>
    <xf numFmtId="0" fontId="9" fillId="12" borderId="64" xfId="12" applyFont="1" applyFill="1" applyBorder="1" applyAlignment="1">
      <alignment horizontal="center" vertical="center" wrapText="1"/>
    </xf>
    <xf numFmtId="0" fontId="8" fillId="13" borderId="64" xfId="12" applyFont="1" applyFill="1" applyBorder="1" applyAlignment="1">
      <alignment horizontal="center" vertical="center" wrapText="1"/>
    </xf>
    <xf numFmtId="3" fontId="6" fillId="14" borderId="64" xfId="13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5" fillId="14" borderId="64" xfId="13" applyNumberFormat="1" applyFont="1" applyFill="1" applyBorder="1" applyAlignment="1" applyProtection="1">
      <alignment horizontal="center" vertical="center" wrapText="1"/>
    </xf>
    <xf numFmtId="4" fontId="2" fillId="14" borderId="64" xfId="12" applyNumberFormat="1" applyFont="1" applyFill="1" applyBorder="1" applyAlignment="1">
      <alignment horizontal="center" vertical="center" wrapText="1"/>
    </xf>
    <xf numFmtId="4" fontId="4" fillId="3" borderId="64" xfId="12" applyNumberFormat="1" applyFont="1" applyFill="1" applyBorder="1" applyAlignment="1">
      <alignment horizontal="center" vertical="center" wrapText="1"/>
    </xf>
    <xf numFmtId="0" fontId="4" fillId="3" borderId="64" xfId="12" applyNumberFormat="1" applyFont="1" applyFill="1" applyBorder="1" applyAlignment="1">
      <alignment horizontal="justify" vertical="center" wrapText="1"/>
    </xf>
    <xf numFmtId="4" fontId="4" fillId="3" borderId="65" xfId="12" applyNumberFormat="1" applyFont="1" applyFill="1" applyBorder="1" applyAlignment="1">
      <alignment horizontal="center" vertical="center" wrapText="1"/>
    </xf>
    <xf numFmtId="0" fontId="4" fillId="3" borderId="65" xfId="12" applyNumberFormat="1" applyFont="1" applyFill="1" applyBorder="1" applyAlignment="1">
      <alignment horizontal="justify" vertical="center" wrapText="1"/>
    </xf>
    <xf numFmtId="4" fontId="4" fillId="3" borderId="66" xfId="12" applyNumberFormat="1" applyFont="1" applyFill="1" applyBorder="1" applyAlignment="1">
      <alignment horizontal="center" vertical="center" wrapText="1"/>
    </xf>
    <xf numFmtId="0" fontId="4" fillId="3" borderId="66" xfId="12" applyNumberFormat="1" applyFont="1" applyFill="1" applyBorder="1" applyAlignment="1">
      <alignment horizontal="justify" vertical="center" wrapText="1"/>
    </xf>
    <xf numFmtId="4" fontId="2" fillId="3" borderId="68" xfId="12" applyNumberFormat="1" applyFont="1" applyFill="1" applyBorder="1" applyAlignment="1">
      <alignment horizontal="center" vertical="center" wrapText="1"/>
    </xf>
    <xf numFmtId="0" fontId="2" fillId="3" borderId="68" xfId="12" applyNumberFormat="1" applyFont="1" applyFill="1" applyBorder="1" applyAlignment="1">
      <alignment horizontal="center" vertical="center" wrapText="1"/>
    </xf>
    <xf numFmtId="0" fontId="2" fillId="3" borderId="68" xfId="12" applyFont="1" applyFill="1" applyBorder="1" applyAlignment="1">
      <alignment horizontal="justify" vertical="center" wrapText="1"/>
    </xf>
    <xf numFmtId="4" fontId="4" fillId="3" borderId="68" xfId="12" applyNumberFormat="1" applyFont="1" applyFill="1" applyBorder="1" applyAlignment="1">
      <alignment horizontal="center" vertical="center" wrapText="1"/>
    </xf>
    <xf numFmtId="0" fontId="4" fillId="3" borderId="68" xfId="12" applyNumberFormat="1" applyFont="1" applyFill="1" applyBorder="1" applyAlignment="1">
      <alignment horizontal="justify" vertical="center" wrapText="1"/>
    </xf>
    <xf numFmtId="0" fontId="25" fillId="0" borderId="0" xfId="0" applyFont="1"/>
    <xf numFmtId="0" fontId="24" fillId="0" borderId="71" xfId="0" applyFont="1" applyBorder="1" applyAlignment="1"/>
    <xf numFmtId="3" fontId="4" fillId="14" borderId="64" xfId="13" applyNumberFormat="1" applyFont="1" applyFill="1" applyBorder="1" applyAlignment="1" applyProtection="1">
      <alignment horizontal="center" vertical="center" wrapText="1"/>
    </xf>
    <xf numFmtId="4" fontId="2" fillId="3" borderId="67" xfId="12" applyNumberFormat="1" applyFont="1" applyFill="1" applyBorder="1" applyAlignment="1">
      <alignment horizontal="center" vertical="center" wrapText="1"/>
    </xf>
    <xf numFmtId="4" fontId="2" fillId="3" borderId="68" xfId="12" applyNumberFormat="1" applyFont="1" applyFill="1" applyBorder="1" applyAlignment="1">
      <alignment horizontal="center" vertical="center" wrapText="1"/>
    </xf>
    <xf numFmtId="0" fontId="9" fillId="12" borderId="64" xfId="12" applyFont="1" applyFill="1" applyBorder="1" applyAlignment="1">
      <alignment horizontal="center" vertical="center" wrapText="1"/>
    </xf>
    <xf numFmtId="0" fontId="2" fillId="3" borderId="64" xfId="12" applyFont="1" applyFill="1" applyBorder="1" applyAlignment="1">
      <alignment horizontal="center" vertical="center" wrapText="1"/>
    </xf>
    <xf numFmtId="0" fontId="2" fillId="3" borderId="65" xfId="12" applyFont="1" applyFill="1" applyBorder="1" applyAlignment="1">
      <alignment horizontal="center" vertical="center" wrapText="1"/>
    </xf>
    <xf numFmtId="0" fontId="2" fillId="15" borderId="0" xfId="12" applyFont="1" applyFill="1" applyBorder="1" applyAlignment="1">
      <alignment horizontal="left"/>
    </xf>
    <xf numFmtId="0" fontId="3" fillId="0" borderId="0" xfId="12" applyNumberFormat="1" applyFont="1" applyAlignment="1">
      <alignment horizontal="right" wrapText="1"/>
    </xf>
    <xf numFmtId="0" fontId="3" fillId="0" borderId="0" xfId="12" applyFont="1" applyAlignment="1">
      <alignment horizontal="right" wrapText="1"/>
    </xf>
    <xf numFmtId="0" fontId="2" fillId="3" borderId="67" xfId="12" applyFont="1" applyFill="1" applyBorder="1" applyAlignment="1">
      <alignment horizontal="justify" vertical="center" wrapText="1"/>
    </xf>
    <xf numFmtId="0" fontId="2" fillId="3" borderId="68" xfId="12" applyFont="1" applyFill="1" applyBorder="1" applyAlignment="1">
      <alignment horizontal="justify" vertical="center" wrapText="1"/>
    </xf>
    <xf numFmtId="0" fontId="4" fillId="3" borderId="67" xfId="12" applyNumberFormat="1" applyFont="1" applyFill="1" applyBorder="1" applyAlignment="1">
      <alignment horizontal="justify" vertical="center" wrapText="1"/>
    </xf>
    <xf numFmtId="0" fontId="4" fillId="3" borderId="68" xfId="12" applyNumberFormat="1" applyFont="1" applyFill="1" applyBorder="1" applyAlignment="1">
      <alignment horizontal="justify" vertical="center" wrapText="1"/>
    </xf>
    <xf numFmtId="0" fontId="26" fillId="0" borderId="69" xfId="0" applyFont="1" applyBorder="1" applyAlignment="1"/>
    <xf numFmtId="0" fontId="0" fillId="0" borderId="0" xfId="0" applyFont="1"/>
    <xf numFmtId="0" fontId="7" fillId="0" borderId="70" xfId="0" applyFont="1" applyBorder="1" applyAlignment="1">
      <alignment wrapText="1"/>
    </xf>
    <xf numFmtId="0" fontId="0" fillId="0" borderId="70" xfId="0" applyFont="1" applyBorder="1"/>
    <xf numFmtId="0" fontId="18" fillId="10" borderId="39" xfId="7" applyFont="1" applyFill="1" applyBorder="1" applyAlignment="1">
      <alignment horizontal="left" vertical="center"/>
    </xf>
    <xf numFmtId="0" fontId="18" fillId="10" borderId="41" xfId="7" applyFont="1" applyFill="1" applyBorder="1" applyAlignment="1">
      <alignment horizontal="left" vertical="center"/>
    </xf>
    <xf numFmtId="1" fontId="18" fillId="10" borderId="39" xfId="7" applyNumberFormat="1" applyFont="1" applyFill="1" applyBorder="1" applyAlignment="1">
      <alignment horizontal="left" vertical="center"/>
    </xf>
    <xf numFmtId="1" fontId="18" fillId="10" borderId="41" xfId="7" applyNumberFormat="1" applyFont="1" applyFill="1" applyBorder="1" applyAlignment="1">
      <alignment horizontal="left" vertical="center"/>
    </xf>
    <xf numFmtId="0" fontId="18" fillId="10" borderId="61" xfId="7" applyFont="1" applyFill="1" applyBorder="1" applyAlignment="1">
      <alignment horizontal="left" vertical="center"/>
    </xf>
    <xf numFmtId="0" fontId="12" fillId="10" borderId="42" xfId="7" applyFont="1" applyFill="1" applyBorder="1" applyAlignment="1">
      <alignment horizontal="left" vertical="center"/>
    </xf>
    <xf numFmtId="0" fontId="12" fillId="10" borderId="55" xfId="7" applyFont="1" applyFill="1" applyBorder="1" applyAlignment="1">
      <alignment horizontal="left" vertical="center"/>
    </xf>
    <xf numFmtId="0" fontId="12" fillId="10" borderId="43" xfId="7" applyFont="1" applyFill="1" applyBorder="1" applyAlignment="1">
      <alignment horizontal="left" vertical="center" wrapText="1"/>
    </xf>
    <xf numFmtId="0" fontId="12" fillId="10" borderId="46" xfId="7" applyFont="1" applyFill="1" applyBorder="1" applyAlignment="1">
      <alignment horizontal="left" vertical="center" wrapText="1"/>
    </xf>
    <xf numFmtId="0" fontId="12" fillId="10" borderId="56" xfId="7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23" fillId="8" borderId="0" xfId="6" applyFill="1" applyAlignment="1">
      <alignment horizontal="center" vertical="center"/>
    </xf>
    <xf numFmtId="0" fontId="23" fillId="8" borderId="3" xfId="6" applyFill="1" applyBorder="1" applyAlignment="1">
      <alignment horizontal="center" vertical="center"/>
    </xf>
    <xf numFmtId="1" fontId="18" fillId="10" borderId="61" xfId="7" applyNumberFormat="1" applyFont="1" applyFill="1" applyBorder="1" applyAlignment="1">
      <alignment horizontal="left" vertical="center"/>
    </xf>
    <xf numFmtId="3" fontId="11" fillId="10" borderId="35" xfId="7" applyNumberFormat="1" applyFont="1" applyFill="1" applyBorder="1" applyAlignment="1">
      <alignment horizontal="right" vertical="center"/>
    </xf>
    <xf numFmtId="3" fontId="11" fillId="10" borderId="27" xfId="7" applyNumberFormat="1" applyFont="1" applyFill="1" applyBorder="1" applyAlignment="1">
      <alignment horizontal="right" vertical="center"/>
    </xf>
    <xf numFmtId="3" fontId="11" fillId="10" borderId="31" xfId="7" applyNumberFormat="1" applyFont="1" applyFill="1" applyBorder="1" applyAlignment="1">
      <alignment horizontal="right" vertical="center"/>
    </xf>
    <xf numFmtId="3" fontId="11" fillId="10" borderId="44" xfId="7" applyNumberFormat="1" applyFont="1" applyFill="1" applyBorder="1" applyAlignment="1">
      <alignment horizontal="right" vertical="center"/>
    </xf>
    <xf numFmtId="3" fontId="11" fillId="10" borderId="32" xfId="7" applyNumberFormat="1" applyFont="1" applyFill="1" applyBorder="1" applyAlignment="1">
      <alignment horizontal="right" vertical="center"/>
    </xf>
    <xf numFmtId="3" fontId="11" fillId="10" borderId="28" xfId="7" applyNumberFormat="1" applyFont="1" applyFill="1" applyBorder="1" applyAlignment="1">
      <alignment horizontal="right" vertical="center"/>
    </xf>
    <xf numFmtId="4" fontId="10" fillId="10" borderId="43" xfId="7" applyNumberFormat="1" applyFont="1" applyFill="1" applyBorder="1" applyAlignment="1">
      <alignment horizontal="right" vertical="center"/>
    </xf>
    <xf numFmtId="4" fontId="10" fillId="10" borderId="46" xfId="7" applyNumberFormat="1" applyFont="1" applyFill="1" applyBorder="1" applyAlignment="1">
      <alignment horizontal="right" vertical="center"/>
    </xf>
    <xf numFmtId="4" fontId="10" fillId="10" borderId="56" xfId="7" applyNumberFormat="1" applyFont="1" applyFill="1" applyBorder="1" applyAlignment="1">
      <alignment horizontal="right" vertical="center"/>
    </xf>
    <xf numFmtId="0" fontId="23" fillId="9" borderId="13" xfId="10" applyFill="1" applyBorder="1" applyAlignment="1">
      <alignment horizontal="center" vertical="center"/>
    </xf>
    <xf numFmtId="0" fontId="23" fillId="9" borderId="14" xfId="10" applyFill="1" applyBorder="1" applyAlignment="1">
      <alignment horizontal="center" vertical="center"/>
    </xf>
    <xf numFmtId="0" fontId="23" fillId="9" borderId="7" xfId="10" applyFill="1" applyBorder="1" applyAlignment="1">
      <alignment horizontal="center" vertical="center"/>
    </xf>
    <xf numFmtId="0" fontId="23" fillId="9" borderId="8" xfId="10" applyFill="1" applyBorder="1" applyAlignment="1">
      <alignment horizontal="center" vertical="center"/>
    </xf>
    <xf numFmtId="0" fontId="18" fillId="3" borderId="22" xfId="7" applyFont="1" applyBorder="1" applyAlignment="1">
      <alignment horizontal="left" vertical="center"/>
    </xf>
    <xf numFmtId="3" fontId="10" fillId="3" borderId="24" xfId="7" applyNumberFormat="1" applyFont="1" applyBorder="1" applyAlignment="1">
      <alignment horizontal="right" vertical="center"/>
    </xf>
    <xf numFmtId="3" fontId="10" fillId="3" borderId="28" xfId="7" applyNumberFormat="1" applyFont="1" applyBorder="1" applyAlignment="1">
      <alignment horizontal="right" vertical="center"/>
    </xf>
    <xf numFmtId="3" fontId="10" fillId="3" borderId="32" xfId="7" applyNumberFormat="1" applyFont="1" applyBorder="1" applyAlignment="1">
      <alignment horizontal="right" vertical="center"/>
    </xf>
    <xf numFmtId="3" fontId="10" fillId="3" borderId="36" xfId="7" applyNumberFormat="1" applyFont="1" applyBorder="1" applyAlignment="1">
      <alignment horizontal="right" vertical="center"/>
    </xf>
    <xf numFmtId="3" fontId="10" fillId="3" borderId="29" xfId="7" applyNumberFormat="1" applyFont="1" applyBorder="1" applyAlignment="1">
      <alignment horizontal="right" vertical="center"/>
    </xf>
    <xf numFmtId="3" fontId="10" fillId="3" borderId="26" xfId="7" applyNumberFormat="1" applyFont="1" applyBorder="1" applyAlignment="1">
      <alignment horizontal="right" vertical="center"/>
    </xf>
    <xf numFmtId="4" fontId="10" fillId="3" borderId="25" xfId="7" applyNumberFormat="1" applyFont="1" applyBorder="1" applyAlignment="1">
      <alignment horizontal="right" vertical="center"/>
    </xf>
    <xf numFmtId="4" fontId="10" fillId="3" borderId="29" xfId="7" applyNumberFormat="1" applyFont="1" applyBorder="1" applyAlignment="1">
      <alignment horizontal="right" vertical="center"/>
    </xf>
    <xf numFmtId="4" fontId="10" fillId="3" borderId="26" xfId="7" applyNumberFormat="1" applyFont="1" applyBorder="1" applyAlignment="1">
      <alignment horizontal="right" vertical="center"/>
    </xf>
    <xf numFmtId="4" fontId="10" fillId="3" borderId="20" xfId="7" applyNumberFormat="1" applyFont="1" applyBorder="1" applyAlignment="1">
      <alignment horizontal="right" vertical="center"/>
    </xf>
    <xf numFmtId="1" fontId="18" fillId="3" borderId="22" xfId="7" applyNumberFormat="1" applyFont="1" applyBorder="1" applyAlignment="1">
      <alignment horizontal="left" vertical="center"/>
    </xf>
    <xf numFmtId="0" fontId="23" fillId="8" borderId="11" xfId="6" applyFill="1" applyBorder="1" applyAlignment="1">
      <alignment horizontal="center" vertical="center"/>
    </xf>
    <xf numFmtId="0" fontId="23" fillId="8" borderId="12" xfId="6" applyFill="1" applyBorder="1" applyAlignment="1">
      <alignment horizontal="center" vertical="center"/>
    </xf>
    <xf numFmtId="0" fontId="23" fillId="8" borderId="15" xfId="6" applyFill="1" applyBorder="1" applyAlignment="1">
      <alignment horizontal="center" vertical="center"/>
    </xf>
    <xf numFmtId="4" fontId="18" fillId="3" borderId="20" xfId="7" applyNumberFormat="1" applyFont="1" applyBorder="1" applyAlignment="1">
      <alignment horizontal="right" vertical="center"/>
    </xf>
    <xf numFmtId="3" fontId="11" fillId="3" borderId="23" xfId="7" applyNumberFormat="1" applyFont="1" applyBorder="1" applyAlignment="1">
      <alignment horizontal="right" vertical="center"/>
    </xf>
    <xf numFmtId="3" fontId="11" fillId="3" borderId="27" xfId="7" applyNumberFormat="1" applyFont="1" applyBorder="1" applyAlignment="1">
      <alignment horizontal="right" vertical="center"/>
    </xf>
    <xf numFmtId="3" fontId="11" fillId="3" borderId="31" xfId="7" applyNumberFormat="1" applyFont="1" applyBorder="1" applyAlignment="1">
      <alignment horizontal="right" vertical="center"/>
    </xf>
    <xf numFmtId="3" fontId="11" fillId="3" borderId="35" xfId="7" applyNumberFormat="1" applyFont="1" applyBorder="1" applyAlignment="1">
      <alignment horizontal="right" vertical="center"/>
    </xf>
    <xf numFmtId="0" fontId="23" fillId="8" borderId="10" xfId="6" applyFill="1" applyBorder="1" applyAlignment="1">
      <alignment horizontal="center" vertical="center"/>
    </xf>
    <xf numFmtId="0" fontId="23" fillId="8" borderId="9" xfId="6" applyFill="1" applyBorder="1" applyAlignment="1">
      <alignment horizontal="center" vertical="center"/>
    </xf>
    <xf numFmtId="0" fontId="23" fillId="8" borderId="17" xfId="6" applyFill="1" applyBorder="1" applyAlignment="1">
      <alignment horizontal="center" vertical="center"/>
    </xf>
    <xf numFmtId="0" fontId="23" fillId="8" borderId="11" xfId="6" applyFill="1" applyBorder="1" applyAlignment="1">
      <alignment horizontal="center" vertical="center" wrapText="1"/>
    </xf>
    <xf numFmtId="0" fontId="23" fillId="8" borderId="15" xfId="6" applyFill="1" applyBorder="1" applyAlignment="1">
      <alignment horizontal="center" vertical="center" wrapText="1"/>
    </xf>
    <xf numFmtId="0" fontId="23" fillId="8" borderId="16" xfId="6" applyFill="1" applyBorder="1" applyAlignment="1">
      <alignment horizontal="center" vertical="center" wrapText="1"/>
    </xf>
    <xf numFmtId="0" fontId="23" fillId="5" borderId="7" xfId="9" applyBorder="1" applyAlignment="1">
      <alignment horizontal="center" vertical="center"/>
    </xf>
    <xf numFmtId="0" fontId="23" fillId="5" borderId="8" xfId="9" applyBorder="1" applyAlignment="1">
      <alignment horizontal="center" vertical="center"/>
    </xf>
    <xf numFmtId="3" fontId="11" fillId="3" borderId="24" xfId="7" applyNumberFormat="1" applyFont="1" applyBorder="1" applyAlignment="1">
      <alignment horizontal="right" vertical="center"/>
    </xf>
    <xf numFmtId="3" fontId="11" fillId="3" borderId="28" xfId="7" applyNumberFormat="1" applyFont="1" applyBorder="1" applyAlignment="1">
      <alignment horizontal="right" vertical="center"/>
    </xf>
    <xf numFmtId="3" fontId="11" fillId="3" borderId="32" xfId="7" applyNumberFormat="1" applyFont="1" applyBorder="1" applyAlignment="1">
      <alignment horizontal="right" vertical="center"/>
    </xf>
    <xf numFmtId="0" fontId="12" fillId="3" borderId="18" xfId="7" applyFont="1" applyBorder="1" applyAlignment="1">
      <alignment horizontal="left" vertical="center" wrapText="1"/>
    </xf>
    <xf numFmtId="0" fontId="12" fillId="3" borderId="9" xfId="7" applyFont="1" applyBorder="1" applyAlignment="1">
      <alignment horizontal="left" vertical="center" wrapText="1"/>
    </xf>
    <xf numFmtId="0" fontId="12" fillId="3" borderId="17" xfId="7" applyFont="1" applyBorder="1" applyAlignment="1">
      <alignment horizontal="left" vertical="center" wrapText="1"/>
    </xf>
    <xf numFmtId="0" fontId="12" fillId="3" borderId="18" xfId="7" applyFont="1" applyBorder="1" applyAlignment="1">
      <alignment horizontal="left" vertical="center"/>
    </xf>
    <xf numFmtId="0" fontId="12" fillId="3" borderId="17" xfId="7" applyFont="1" applyBorder="1" applyAlignment="1">
      <alignment horizontal="left" vertical="center"/>
    </xf>
    <xf numFmtId="3" fontId="11" fillId="3" borderId="36" xfId="7" applyNumberFormat="1" applyFont="1" applyBorder="1" applyAlignment="1">
      <alignment horizontal="right" vertical="center"/>
    </xf>
    <xf numFmtId="3" fontId="11" fillId="3" borderId="29" xfId="7" applyNumberFormat="1" applyFont="1" applyBorder="1" applyAlignment="1">
      <alignment horizontal="right" vertical="center"/>
    </xf>
    <xf numFmtId="3" fontId="11" fillId="3" borderId="26" xfId="7" applyNumberFormat="1" applyFont="1" applyBorder="1" applyAlignment="1">
      <alignment horizontal="right" vertical="center"/>
    </xf>
    <xf numFmtId="0" fontId="12" fillId="3" borderId="9" xfId="7" applyFont="1" applyBorder="1" applyAlignment="1">
      <alignment horizontal="left" vertical="center"/>
    </xf>
    <xf numFmtId="0" fontId="12" fillId="3" borderId="1" xfId="7" applyFont="1" applyAlignment="1">
      <alignment horizontal="left" vertical="center" wrapText="1"/>
    </xf>
    <xf numFmtId="4" fontId="11" fillId="3" borderId="20" xfId="7" applyNumberFormat="1" applyFont="1" applyBorder="1" applyAlignment="1">
      <alignment horizontal="right" vertical="center"/>
    </xf>
    <xf numFmtId="0" fontId="18" fillId="3" borderId="39" xfId="7" applyFont="1" applyBorder="1" applyAlignment="1">
      <alignment horizontal="left" vertical="center"/>
    </xf>
    <xf numFmtId="0" fontId="18" fillId="3" borderId="40" xfId="7" applyFont="1" applyBorder="1" applyAlignment="1">
      <alignment horizontal="left" vertical="center"/>
    </xf>
    <xf numFmtId="0" fontId="18" fillId="3" borderId="41" xfId="7" applyFont="1" applyBorder="1" applyAlignment="1">
      <alignment horizontal="left" vertical="center"/>
    </xf>
    <xf numFmtId="1" fontId="18" fillId="3" borderId="39" xfId="7" applyNumberFormat="1" applyFont="1" applyBorder="1" applyAlignment="1">
      <alignment horizontal="left" vertical="center"/>
    </xf>
    <xf numFmtId="1" fontId="18" fillId="3" borderId="40" xfId="7" applyNumberFormat="1" applyFont="1" applyBorder="1" applyAlignment="1">
      <alignment horizontal="left" vertical="center"/>
    </xf>
    <xf numFmtId="1" fontId="18" fillId="3" borderId="41" xfId="7" applyNumberFormat="1" applyFont="1" applyBorder="1" applyAlignment="1">
      <alignment horizontal="left" vertical="center"/>
    </xf>
    <xf numFmtId="0" fontId="12" fillId="3" borderId="37" xfId="7" applyFont="1" applyBorder="1" applyAlignment="1">
      <alignment horizontal="left" vertical="center" wrapText="1"/>
    </xf>
    <xf numFmtId="0" fontId="12" fillId="10" borderId="17" xfId="7" applyFont="1" applyFill="1" applyBorder="1" applyAlignment="1">
      <alignment horizontal="left" vertical="center" wrapText="1"/>
    </xf>
    <xf numFmtId="0" fontId="12" fillId="10" borderId="30" xfId="7" applyFont="1" applyFill="1" applyBorder="1" applyAlignment="1">
      <alignment horizontal="left" vertical="center" wrapText="1"/>
    </xf>
    <xf numFmtId="0" fontId="12" fillId="10" borderId="54" xfId="7" applyFont="1" applyFill="1" applyBorder="1" applyAlignment="1">
      <alignment horizontal="left" vertical="center" wrapText="1"/>
    </xf>
    <xf numFmtId="0" fontId="12" fillId="10" borderId="1" xfId="7" applyFont="1" applyFill="1" applyAlignment="1">
      <alignment horizontal="left" vertical="center" wrapText="1"/>
    </xf>
    <xf numFmtId="0" fontId="12" fillId="10" borderId="45" xfId="7" applyFont="1" applyFill="1" applyBorder="1" applyAlignment="1">
      <alignment horizontal="left" vertical="center"/>
    </xf>
    <xf numFmtId="0" fontId="12" fillId="3" borderId="42" xfId="7" applyFont="1" applyBorder="1" applyAlignment="1">
      <alignment horizontal="left" vertical="center"/>
    </xf>
    <xf numFmtId="0" fontId="12" fillId="3" borderId="45" xfId="7" applyFont="1" applyBorder="1" applyAlignment="1">
      <alignment horizontal="left" vertical="center"/>
    </xf>
    <xf numFmtId="0" fontId="12" fillId="3" borderId="43" xfId="7" applyFont="1" applyBorder="1" applyAlignment="1">
      <alignment horizontal="left" vertical="center" wrapText="1"/>
    </xf>
    <xf numFmtId="0" fontId="12" fillId="3" borderId="46" xfId="7" applyFont="1" applyBorder="1" applyAlignment="1">
      <alignment horizontal="left" vertical="center" wrapText="1"/>
    </xf>
    <xf numFmtId="0" fontId="12" fillId="10" borderId="60" xfId="7" applyFont="1" applyFill="1" applyBorder="1" applyAlignment="1">
      <alignment horizontal="left" vertical="center" wrapText="1"/>
    </xf>
    <xf numFmtId="4" fontId="18" fillId="10" borderId="43" xfId="7" applyNumberFormat="1" applyFont="1" applyFill="1" applyBorder="1" applyAlignment="1">
      <alignment horizontal="right" vertical="center"/>
    </xf>
    <xf numFmtId="4" fontId="18" fillId="10" borderId="56" xfId="7" applyNumberFormat="1" applyFont="1" applyFill="1" applyBorder="1" applyAlignment="1">
      <alignment horizontal="right" vertical="center"/>
    </xf>
    <xf numFmtId="4" fontId="18" fillId="10" borderId="60" xfId="7" applyNumberFormat="1" applyFont="1" applyFill="1" applyBorder="1" applyAlignment="1">
      <alignment horizontal="right" vertical="center"/>
    </xf>
    <xf numFmtId="0" fontId="12" fillId="10" borderId="58" xfId="7" applyFont="1" applyFill="1" applyBorder="1" applyAlignment="1">
      <alignment horizontal="left" vertical="center"/>
    </xf>
    <xf numFmtId="0" fontId="12" fillId="10" borderId="59" xfId="7" applyFont="1" applyFill="1" applyBorder="1" applyAlignment="1">
      <alignment horizontal="left" vertical="center"/>
    </xf>
    <xf numFmtId="3" fontId="11" fillId="10" borderId="63" xfId="7" applyNumberFormat="1" applyFont="1" applyFill="1" applyBorder="1" applyAlignment="1">
      <alignment horizontal="right" vertical="center"/>
    </xf>
    <xf numFmtId="4" fontId="11" fillId="10" borderId="43" xfId="7" applyNumberFormat="1" applyFont="1" applyFill="1" applyBorder="1" applyAlignment="1">
      <alignment horizontal="right" vertical="center"/>
    </xf>
    <xf numFmtId="4" fontId="11" fillId="10" borderId="56" xfId="7" applyNumberFormat="1" applyFont="1" applyFill="1" applyBorder="1" applyAlignment="1">
      <alignment horizontal="right" vertical="center"/>
    </xf>
    <xf numFmtId="0" fontId="18" fillId="10" borderId="40" xfId="7" applyFont="1" applyFill="1" applyBorder="1" applyAlignment="1">
      <alignment horizontal="left" vertical="center"/>
    </xf>
    <xf numFmtId="4" fontId="11" fillId="10" borderId="29" xfId="7" applyNumberFormat="1" applyFont="1" applyFill="1" applyBorder="1" applyAlignment="1">
      <alignment horizontal="right" vertical="center"/>
    </xf>
    <xf numFmtId="4" fontId="11" fillId="10" borderId="26" xfId="7" applyNumberFormat="1" applyFont="1" applyFill="1" applyBorder="1" applyAlignment="1">
      <alignment horizontal="right" vertical="center"/>
    </xf>
    <xf numFmtId="4" fontId="11" fillId="10" borderId="46" xfId="7" applyNumberFormat="1" applyFont="1" applyFill="1" applyBorder="1" applyAlignment="1">
      <alignment horizontal="right" vertical="center"/>
    </xf>
    <xf numFmtId="1" fontId="18" fillId="10" borderId="40" xfId="7" applyNumberFormat="1" applyFont="1" applyFill="1" applyBorder="1" applyAlignment="1">
      <alignment horizontal="left" vertical="center"/>
    </xf>
    <xf numFmtId="4" fontId="18" fillId="3" borderId="43" xfId="7" applyNumberFormat="1" applyFont="1" applyBorder="1" applyAlignment="1">
      <alignment horizontal="right" vertical="center"/>
    </xf>
    <xf numFmtId="4" fontId="18" fillId="3" borderId="46" xfId="7" applyNumberFormat="1" applyFont="1" applyBorder="1" applyAlignment="1">
      <alignment horizontal="right" vertical="center"/>
    </xf>
    <xf numFmtId="4" fontId="10" fillId="10" borderId="60" xfId="7" applyNumberFormat="1" applyFont="1" applyFill="1" applyBorder="1" applyAlignment="1">
      <alignment horizontal="right" vertical="center"/>
    </xf>
    <xf numFmtId="4" fontId="11" fillId="10" borderId="60" xfId="7" applyNumberFormat="1" applyFont="1" applyFill="1" applyBorder="1" applyAlignment="1">
      <alignment horizontal="right" vertical="center"/>
    </xf>
    <xf numFmtId="3" fontId="11" fillId="10" borderId="62" xfId="7" applyNumberFormat="1" applyFont="1" applyFill="1" applyBorder="1" applyAlignment="1">
      <alignment horizontal="right" vertical="center"/>
    </xf>
    <xf numFmtId="4" fontId="18" fillId="10" borderId="26" xfId="7" applyNumberFormat="1" applyFont="1" applyFill="1" applyBorder="1" applyAlignment="1">
      <alignment horizontal="right" vertical="center"/>
    </xf>
    <xf numFmtId="4" fontId="18" fillId="10" borderId="20" xfId="7" applyNumberFormat="1" applyFont="1" applyFill="1" applyBorder="1" applyAlignment="1">
      <alignment horizontal="right" vertical="center"/>
    </xf>
    <xf numFmtId="4" fontId="18" fillId="10" borderId="46" xfId="7" applyNumberFormat="1" applyFont="1" applyFill="1" applyBorder="1" applyAlignment="1">
      <alignment horizontal="right" vertical="center"/>
    </xf>
    <xf numFmtId="4" fontId="11" fillId="3" borderId="43" xfId="7" applyNumberFormat="1" applyFont="1" applyBorder="1" applyAlignment="1">
      <alignment horizontal="right" vertical="center"/>
    </xf>
    <xf numFmtId="4" fontId="11" fillId="3" borderId="46" xfId="7" applyNumberFormat="1" applyFont="1" applyBorder="1" applyAlignment="1">
      <alignment horizontal="right" vertical="center"/>
    </xf>
    <xf numFmtId="3" fontId="10" fillId="3" borderId="44" xfId="7" applyNumberFormat="1" applyFont="1" applyBorder="1" applyAlignment="1">
      <alignment horizontal="right" vertical="center"/>
    </xf>
    <xf numFmtId="3" fontId="10" fillId="10" borderId="44" xfId="7" applyNumberFormat="1" applyFont="1" applyFill="1" applyBorder="1" applyAlignment="1">
      <alignment horizontal="right" vertical="center"/>
    </xf>
    <xf numFmtId="3" fontId="10" fillId="10" borderId="28" xfId="7" applyNumberFormat="1" applyFont="1" applyFill="1" applyBorder="1" applyAlignment="1">
      <alignment horizontal="right" vertical="center"/>
    </xf>
    <xf numFmtId="3" fontId="10" fillId="10" borderId="32" xfId="7" applyNumberFormat="1" applyFont="1" applyFill="1" applyBorder="1" applyAlignment="1">
      <alignment horizontal="right" vertical="center"/>
    </xf>
    <xf numFmtId="3" fontId="10" fillId="10" borderId="29" xfId="7" applyNumberFormat="1" applyFont="1" applyFill="1" applyBorder="1" applyAlignment="1">
      <alignment horizontal="right" vertical="center"/>
    </xf>
    <xf numFmtId="3" fontId="10" fillId="10" borderId="26" xfId="7" applyNumberFormat="1" applyFont="1" applyFill="1" applyBorder="1" applyAlignment="1">
      <alignment horizontal="right" vertical="center"/>
    </xf>
    <xf numFmtId="3" fontId="10" fillId="10" borderId="63" xfId="7" applyNumberFormat="1" applyFont="1" applyFill="1" applyBorder="1" applyAlignment="1">
      <alignment horizontal="right" vertical="center"/>
    </xf>
    <xf numFmtId="3" fontId="10" fillId="3" borderId="23" xfId="7" applyNumberFormat="1" applyFont="1" applyBorder="1" applyAlignment="1">
      <alignment horizontal="right" vertical="center"/>
    </xf>
    <xf numFmtId="3" fontId="10" fillId="3" borderId="27" xfId="7" applyNumberFormat="1" applyFont="1" applyBorder="1" applyAlignment="1">
      <alignment horizontal="right" vertical="center"/>
    </xf>
    <xf numFmtId="3" fontId="10" fillId="3" borderId="31" xfId="7" applyNumberFormat="1" applyFont="1" applyBorder="1" applyAlignment="1">
      <alignment horizontal="right" vertical="center"/>
    </xf>
    <xf numFmtId="3" fontId="10" fillId="3" borderId="35" xfId="7" applyNumberFormat="1" applyFont="1" applyBorder="1" applyAlignment="1">
      <alignment horizontal="right" vertical="center"/>
    </xf>
    <xf numFmtId="3" fontId="10" fillId="10" borderId="27" xfId="7" applyNumberFormat="1" applyFont="1" applyFill="1" applyBorder="1" applyAlignment="1">
      <alignment horizontal="right" vertical="center"/>
    </xf>
    <xf numFmtId="3" fontId="10" fillId="10" borderId="31" xfId="7" applyNumberFormat="1" applyFont="1" applyFill="1" applyBorder="1" applyAlignment="1">
      <alignment horizontal="right" vertical="center"/>
    </xf>
    <xf numFmtId="3" fontId="10" fillId="10" borderId="35" xfId="7" applyNumberFormat="1" applyFont="1" applyFill="1" applyBorder="1" applyAlignment="1">
      <alignment horizontal="right" vertical="center"/>
    </xf>
    <xf numFmtId="3" fontId="10" fillId="10" borderId="62" xfId="7" applyNumberFormat="1" applyFont="1" applyFill="1" applyBorder="1" applyAlignment="1">
      <alignment horizontal="right" vertical="center"/>
    </xf>
    <xf numFmtId="3" fontId="11" fillId="3" borderId="44" xfId="7" applyNumberFormat="1" applyFont="1" applyBorder="1" applyAlignment="1">
      <alignment horizontal="right" vertical="center"/>
    </xf>
    <xf numFmtId="4" fontId="10" fillId="3" borderId="43" xfId="7" applyNumberFormat="1" applyFont="1" applyBorder="1" applyAlignment="1">
      <alignment horizontal="right" vertical="center"/>
    </xf>
    <xf numFmtId="4" fontId="10" fillId="3" borderId="46" xfId="7" applyNumberFormat="1" applyFont="1" applyBorder="1" applyAlignment="1">
      <alignment horizontal="right" vertical="center"/>
    </xf>
    <xf numFmtId="4" fontId="10" fillId="10" borderId="29" xfId="7" applyNumberFormat="1" applyFont="1" applyFill="1" applyBorder="1" applyAlignment="1">
      <alignment horizontal="right" vertical="center"/>
    </xf>
    <xf numFmtId="4" fontId="10" fillId="10" borderId="26" xfId="7" applyNumberFormat="1" applyFont="1" applyFill="1" applyBorder="1" applyAlignment="1">
      <alignment horizontal="right" vertical="center"/>
    </xf>
    <xf numFmtId="3" fontId="11" fillId="10" borderId="29" xfId="7" applyNumberFormat="1" applyFont="1" applyFill="1" applyBorder="1" applyAlignment="1">
      <alignment horizontal="right" vertical="center"/>
    </xf>
    <xf numFmtId="3" fontId="11" fillId="10" borderId="26" xfId="7" applyNumberFormat="1" applyFont="1" applyFill="1" applyBorder="1" applyAlignment="1">
      <alignment horizontal="right" vertical="center"/>
    </xf>
  </cellXfs>
  <cellStyles count="14">
    <cellStyle name="Cálculo" xfId="7"/>
    <cellStyle name="Comma" xfId="4"/>
    <cellStyle name="Comma [0]" xfId="5"/>
    <cellStyle name="Currency" xfId="2"/>
    <cellStyle name="Currency [0]" xfId="3"/>
    <cellStyle name="Énfasis3" xfId="10"/>
    <cellStyle name="Énfasis4" xfId="6"/>
    <cellStyle name="Énfasis6" xfId="9"/>
    <cellStyle name="Incorrecto" xfId="11"/>
    <cellStyle name="Moneda_Informe" xfId="13"/>
    <cellStyle name="Normal" xfId="0" builtinId="0"/>
    <cellStyle name="Normal_Informe" xfId="12"/>
    <cellStyle name="Notas" xfId="8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200025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84391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Servicios de prestación propia o delegada por unidades de referencia</a:t>
          </a:r>
        </a:p>
      </xdr:txBody>
    </xdr:sp>
    <xdr:clientData/>
  </xdr:twoCellAnchor>
  <xdr:twoCellAnchor editAs="oneCell">
    <xdr:from>
      <xdr:col>6</xdr:col>
      <xdr:colOff>200025</xdr:colOff>
      <xdr:row>1</xdr:row>
      <xdr:rowOff>47625</xdr:rowOff>
    </xdr:from>
    <xdr:to>
      <xdr:col>7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3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13.7109375" style="124" customWidth="1"/>
    <col min="3" max="3" width="45.7109375" style="124" customWidth="1"/>
    <col min="4" max="5" width="17.7109375" style="124" customWidth="1"/>
    <col min="6" max="7" width="28.7109375" style="124" customWidth="1"/>
    <col min="8" max="8" width="10.7109375" style="124"/>
  </cols>
  <sheetData>
    <row r="2" spans="2:8" ht="41.1" customHeight="1" x14ac:dyDescent="0.2">
      <c r="B2" s="154"/>
      <c r="C2" s="154"/>
      <c r="D2" s="154"/>
      <c r="E2" s="154"/>
      <c r="F2" s="154"/>
      <c r="G2" s="154"/>
      <c r="H2" t="s">
        <v>187</v>
      </c>
    </row>
    <row r="3" spans="2:8" x14ac:dyDescent="0.2">
      <c r="B3" s="138" t="s">
        <v>189</v>
      </c>
      <c r="H3"/>
    </row>
    <row r="4" spans="2:8" ht="30" customHeight="1" thickBot="1" x14ac:dyDescent="0.25">
      <c r="B4" s="139" t="s">
        <v>188</v>
      </c>
      <c r="H4"/>
    </row>
    <row r="5" spans="2:8" ht="174.95" customHeight="1" x14ac:dyDescent="0.25">
      <c r="B5" s="155" t="s">
        <v>14</v>
      </c>
      <c r="C5" s="156"/>
      <c r="D5" s="156"/>
      <c r="E5" s="156"/>
      <c r="F5" s="156"/>
      <c r="G5" s="156"/>
      <c r="H5"/>
    </row>
    <row r="6" spans="2:8" ht="39.950000000000003" customHeight="1" x14ac:dyDescent="0.25">
      <c r="B6" s="153" t="s">
        <v>34</v>
      </c>
      <c r="C6" s="154"/>
      <c r="D6" s="154"/>
      <c r="E6" s="154"/>
      <c r="F6" s="154"/>
      <c r="G6" s="154"/>
      <c r="H6"/>
    </row>
    <row r="7" spans="2:8" ht="15" customHeight="1" x14ac:dyDescent="0.2">
      <c r="B7" s="120"/>
      <c r="C7" s="120"/>
      <c r="D7" s="121" t="s">
        <v>0</v>
      </c>
      <c r="E7" s="143" t="s">
        <v>1</v>
      </c>
      <c r="F7" s="143"/>
      <c r="G7" s="121" t="s">
        <v>2</v>
      </c>
      <c r="H7"/>
    </row>
    <row r="8" spans="2:8" ht="15" customHeight="1" x14ac:dyDescent="0.2">
      <c r="B8" s="122"/>
      <c r="C8" s="122"/>
      <c r="D8" s="123" t="s">
        <v>3</v>
      </c>
      <c r="E8" s="140" t="s">
        <v>4</v>
      </c>
      <c r="F8" s="140" t="s">
        <v>5</v>
      </c>
      <c r="G8" s="140" t="s">
        <v>6</v>
      </c>
      <c r="H8"/>
    </row>
    <row r="9" spans="2:8" ht="25.5" x14ac:dyDescent="0.2">
      <c r="B9" s="125" t="s">
        <v>7</v>
      </c>
      <c r="C9" s="125" t="s">
        <v>8</v>
      </c>
      <c r="D9" s="126">
        <f>CE.B.Mun.Imp.Anio1</f>
        <v>32605979.210000001</v>
      </c>
      <c r="E9" s="140"/>
      <c r="F9" s="140"/>
      <c r="G9" s="140"/>
      <c r="H9"/>
    </row>
    <row r="10" spans="2:8" ht="25.5" x14ac:dyDescent="0.2">
      <c r="B10" s="144" t="str">
        <f>CE.B.Cuen.151.150P.D22.Cod</f>
        <v>151/150P</v>
      </c>
      <c r="C10" s="6" t="str">
        <f>CE.B.Cuen.151.150P.D22.Desc</f>
        <v>Urbanismo: planeamiento, gestión, ejecución y disciplina urbanística</v>
      </c>
      <c r="D10" s="5">
        <f>IF(CE.B.Cuen.151.150P.D22.Mun.TipoGestionAbrev.Anio1="",CE.B.Cuen.151.150P.D22.Mun.Imp.Anio1,CE.B.Cuen.151.150P.D22.Mun.TipoGestionAbrev.Anio1)</f>
        <v>0</v>
      </c>
      <c r="E10" s="127">
        <f>CE.B.Cuen.151.150P.D22.U1.Mun.Num.Anio1</f>
        <v>27.65</v>
      </c>
      <c r="F10" s="128" t="str">
        <f>CE.B.Cuen.151.150P.D22.U1.Desc</f>
        <v>Superficie urbanizada (kilómetros cuadrados)</v>
      </c>
      <c r="G10" s="4" t="str">
        <f>CE.B.Cuen.151.150P.D22.Mun.Prest.Anio1</f>
        <v>Gestión directa por la entidad local</v>
      </c>
      <c r="H10"/>
    </row>
    <row r="11" spans="2:8" ht="26.25" thickBot="1" x14ac:dyDescent="0.25">
      <c r="B11" s="145"/>
      <c r="C11" s="11"/>
      <c r="D11" s="9"/>
      <c r="E11" s="129">
        <f>CE.B.Cuen.151.150P.D22.U2.Mun.Num.Anio1</f>
        <v>47000</v>
      </c>
      <c r="F11" s="130" t="str">
        <f>CE.B.Cuen.151.150P.D22.U2.Desc</f>
        <v>Superficie urbanizable (kilómetros cuadrados)</v>
      </c>
      <c r="G11" s="13"/>
      <c r="H11"/>
    </row>
    <row r="12" spans="2:8" ht="25.5" x14ac:dyDescent="0.2">
      <c r="B12" s="8" t="str">
        <f>CE.B.Cuen.336.330P.D23.Cod</f>
        <v>336/330P</v>
      </c>
      <c r="C12" s="2" t="str">
        <f>CE.B.Cuen.336.330P.D23.Desc</f>
        <v>Protección y gestión del Patrimonio histórico</v>
      </c>
      <c r="D12" s="10">
        <f>IF(CE.B.Cuen.336.330P.D23.Mun.TipoGestionAbrev.Anio1="",CE.B.Cuen.336.330P.D23.Mun.Imp.Anio1,CE.B.Cuen.336.330P.D23.Mun.TipoGestionAbrev.Anio1)</f>
        <v>0</v>
      </c>
      <c r="E12" s="131">
        <f>CE.B.Cuen.336.330P.D23.U3.Mun.Num.Anio1</f>
        <v>0</v>
      </c>
      <c r="F12" s="132" t="str">
        <f>CE.B.Cuen.336.330P.D23.U3.Desc</f>
        <v>Nº personas en plantilla adscritas al servicio</v>
      </c>
      <c r="G12" s="14" t="str">
        <f>CE.B.Cuen.336.330P.D23.Mun.Prest.Anio1</f>
        <v>Gestión directa por la entidad local</v>
      </c>
      <c r="H12"/>
    </row>
    <row r="13" spans="2:8" ht="15" customHeight="1" thickBot="1" x14ac:dyDescent="0.25">
      <c r="B13" s="3"/>
      <c r="C13" s="1"/>
      <c r="D13" s="9"/>
      <c r="E13" s="129">
        <f>CE.B.Cuen.336.330P.D23.U4.Mun.Num.Anio1</f>
        <v>0</v>
      </c>
      <c r="F13" s="130" t="str">
        <f>CE.B.Cuen.336.330P.D23.U4.Desc</f>
        <v>Nº bienes culturales protegidos</v>
      </c>
      <c r="G13" s="13"/>
      <c r="H13"/>
    </row>
    <row r="14" spans="2:8" ht="25.5" x14ac:dyDescent="0.2">
      <c r="B14" s="8" t="str">
        <f>CE.B.Cuen.1521.150P.D24.Cod</f>
        <v>1521/150P</v>
      </c>
      <c r="C14" s="2" t="str">
        <f>CE.B.Cuen.1521.150P.D24.Desc</f>
        <v>Promoción y gestión de la vivienda de protección pública con criterios de sostenibilidad financiera</v>
      </c>
      <c r="D14" s="10">
        <f>IF(CE.B.Cuen.1521.150P.D24.Mun.TipoGestionAbrev.Anio1="",CE.B.Cuen.1521.150P.D24.Mun.Imp.Anio1,CE.B.Cuen.1521.150P.D24.Mun.TipoGestionAbrev.Anio1)</f>
        <v>0</v>
      </c>
      <c r="E14" s="131">
        <f>CE.B.Cuen.1521.150P.D24.U5.Mun.Num.Anio1</f>
        <v>0</v>
      </c>
      <c r="F14" s="132" t="str">
        <f>CE.B.Cuen.1521.150P.D24.U5.Desc</f>
        <v>Nº viviendas de protección pública</v>
      </c>
      <c r="G14" s="14" t="str">
        <f>CE.B.Cuen.1521.150P.D24.Mun.Prest.Anio1</f>
        <v>Gestión directa por sociedad mercantil local</v>
      </c>
      <c r="H14"/>
    </row>
    <row r="15" spans="2:8" ht="39" thickBot="1" x14ac:dyDescent="0.25">
      <c r="B15" s="3"/>
      <c r="C15" s="11"/>
      <c r="D15" s="9"/>
      <c r="E15" s="129">
        <f>CE.B.Cuen.1521.150P.D24.U6.Mun.Num.Anio1</f>
        <v>0</v>
      </c>
      <c r="F15" s="130" t="str">
        <f>CE.B.Cuen.1521.150P.D24.U6.Desc</f>
        <v>Superficie de terrenos destinados a edificación de vivienda pública (metros cuadrados)</v>
      </c>
      <c r="G15" s="13"/>
      <c r="H15"/>
    </row>
    <row r="16" spans="2:8" ht="25.5" x14ac:dyDescent="0.2">
      <c r="B16" s="8" t="str">
        <f>CE.B.Cuen.1522.150P.D25.Cod</f>
        <v>1522/150P</v>
      </c>
      <c r="C16" s="12" t="str">
        <f>CE.B.Cuen.1522.150P.D25.Desc</f>
        <v>Conservación y rehabilitación de la edificación</v>
      </c>
      <c r="D16" s="141">
        <f>IF(CE.B.Cuen.1522.150P.D25.Mun.TipoGestionAbrev.Anio1="",CE.B.Cuen.1522.150P.D25.Mun.Imp.Anio1,CE.B.Cuen.1522.150P.D25.Mun.TipoGestionAbrev.Anio1)</f>
        <v>3145.79</v>
      </c>
      <c r="E16" s="131">
        <f>CE.B.Cuen.1522.150P.D25.U3.Mun.Num.Anio1</f>
        <v>0</v>
      </c>
      <c r="F16" s="132" t="str">
        <f>CE.B.Cuen.1522.150P.D25.U3.Desc</f>
        <v>Nº personas en plantilla adscritas al servicio</v>
      </c>
      <c r="G16" s="14" t="str">
        <f>CE.B.Cuen.1522.150P.D25.Mun.Prest.Anio1</f>
        <v>Gestión directa por la entidad local</v>
      </c>
      <c r="H16"/>
    </row>
    <row r="17" spans="2:8" ht="26.25" thickBot="1" x14ac:dyDescent="0.25">
      <c r="B17" s="3"/>
      <c r="C17" s="11"/>
      <c r="D17" s="142"/>
      <c r="E17" s="129">
        <f>CE.B.Cuen.1522.150P.D25.U8.Mun.Num.Anio1</f>
        <v>0</v>
      </c>
      <c r="F17" s="130" t="str">
        <f>CE.B.Cuen.1522.150P.D25.U8.Desc</f>
        <v>Nº edificios con actuaciones de conservación y rehabilitación</v>
      </c>
      <c r="G17" s="13"/>
      <c r="H17"/>
    </row>
    <row r="18" spans="2:8" ht="25.5" x14ac:dyDescent="0.2">
      <c r="B18" s="8" t="str">
        <f>CE.B.Cuen.160.D26.Cod</f>
        <v>160</v>
      </c>
      <c r="C18" s="12" t="str">
        <f>CE.B.Cuen.160.D26.Desc</f>
        <v>Evacuación y tratamiento de aguas residuales</v>
      </c>
      <c r="D18" s="10">
        <f>IF(CE.B.Cuen.160.D26.Mun.TipoGestionAbrev.Anio1="",CE.B.Cuen.160.D26.Mun.Imp.Anio1,CE.B.Cuen.160.D26.Mun.TipoGestionAbrev.Anio1)</f>
        <v>0</v>
      </c>
      <c r="E18" s="131">
        <f>CE.B.Cuen.160.D26.U9.Mun.Num.Anio1</f>
        <v>492128</v>
      </c>
      <c r="F18" s="132" t="str">
        <f>CE.B.Cuen.160.D26.U9.Desc</f>
        <v>Longitud del tramo: metros lineales.</v>
      </c>
      <c r="G18" s="14" t="str">
        <f>CE.B.Cuen.160.D26.Mun.Prest.Anio1</f>
        <v>Gestión por convenio de colaboración interadministrativo</v>
      </c>
      <c r="H18"/>
    </row>
    <row r="19" spans="2:8" ht="15" customHeight="1" x14ac:dyDescent="0.2">
      <c r="B19" s="7"/>
      <c r="C19" s="6"/>
      <c r="D19" s="5"/>
      <c r="E19" s="127">
        <f>CE.B.Cuen.160.D26.U10.Mun.Num.Anio1</f>
        <v>32766</v>
      </c>
      <c r="F19" s="128" t="str">
        <f>CE.B.Cuen.160.D26.U10.Desc</f>
        <v>Nº viviendas con servicio</v>
      </c>
      <c r="G19" s="4"/>
      <c r="H19"/>
    </row>
    <row r="20" spans="2:8" ht="26.25" thickBot="1" x14ac:dyDescent="0.25">
      <c r="B20" s="3"/>
      <c r="C20" s="11"/>
      <c r="D20" s="9"/>
      <c r="E20" s="129">
        <f>CE.B.Cuen.160.D26.U11.Mun.Num.Anio1</f>
        <v>0</v>
      </c>
      <c r="F20" s="130" t="str">
        <f>CE.B.Cuen.160.D26.U11.Desc</f>
        <v xml:space="preserve">Caudal en metros cúbicos de desagüe </v>
      </c>
      <c r="G20" s="13"/>
      <c r="H20"/>
    </row>
    <row r="21" spans="2:8" ht="26.25" thickBot="1" x14ac:dyDescent="0.25">
      <c r="B21" s="134" t="str">
        <f>CE.B.Cuen.45.D27.Cod</f>
        <v>45</v>
      </c>
      <c r="C21" s="135" t="str">
        <f>CE.B.Cuen.45.D27.Desc</f>
        <v>Infraestructura viaria y otros equipamientos de titularidad de la entidad local</v>
      </c>
      <c r="D21" s="133">
        <f>IF(CE.B.Cuen.45.D27.Mun.TipoGestionAbrev.Anio1="",CE.B.Cuen.45.D27.Mun.Imp.Anio1,CE.B.Cuen.45.D27.Mun.TipoGestionAbrev.Anio1)</f>
        <v>0</v>
      </c>
      <c r="E21" s="136">
        <f>CE.B.Cuen.45.D27.U3.Mun.Num.Anio1</f>
        <v>49</v>
      </c>
      <c r="F21" s="137" t="str">
        <f>CE.B.Cuen.45.D27.U3.Desc</f>
        <v>Nº personas en plantilla adscritas al servicio</v>
      </c>
      <c r="G21" s="137" t="str">
        <f>CE.B.Cuen.45.D27.Mun.Prest.Anio1</f>
        <v>Gestión directa por la entidad local</v>
      </c>
      <c r="H21"/>
    </row>
    <row r="22" spans="2:8" ht="15" customHeight="1" x14ac:dyDescent="0.2">
      <c r="B22" s="8" t="str">
        <f>CE.B.Cuen.132.130P.D28.Cod</f>
        <v>132/130P</v>
      </c>
      <c r="C22" s="149" t="str">
        <f>CE.B.Cuen.132.130P.D28.Desc</f>
        <v>Policía local</v>
      </c>
      <c r="D22" s="10">
        <f>IF(CE.B.Cuen.132.130P.D28.Mun.TipoGestionAbrev.Anio1="",CE.B.Cuen.132.130P.D28.Mun.Imp.Anio1,CE.B.Cuen.132.130P.D28.Mun.TipoGestionAbrev.Anio1)</f>
        <v>10904693.18</v>
      </c>
      <c r="E22" s="131">
        <f>CE.B.Cuen.132.130P.D28.U12.Mun.Num.Anio1</f>
        <v>144</v>
      </c>
      <c r="F22" s="132" t="str">
        <f>CE.B.Cuen.132.130P.D28.U12.Desc</f>
        <v>Nº efectivos asignados al servicio</v>
      </c>
      <c r="G22" s="14" t="str">
        <f>CE.B.Cuen.132.130P.D28.Mun.Prest.Anio1</f>
        <v>Gestión directa por la entidad local</v>
      </c>
      <c r="H22"/>
    </row>
    <row r="23" spans="2:8" ht="15" customHeight="1" thickBot="1" x14ac:dyDescent="0.25">
      <c r="B23" s="3"/>
      <c r="C23" s="150"/>
      <c r="D23" s="9"/>
      <c r="E23" s="129">
        <f>CE.B.Cuen.132.130P.D28.U13.Mun.Num.Anio1</f>
        <v>42</v>
      </c>
      <c r="F23" s="130" t="str">
        <f>CE.B.Cuen.132.130P.D28.U13.Desc</f>
        <v>Nº vehículos adscritos al servicio</v>
      </c>
      <c r="G23" s="13"/>
      <c r="H23"/>
    </row>
    <row r="24" spans="2:8" ht="15" customHeight="1" x14ac:dyDescent="0.2">
      <c r="B24" s="8" t="str">
        <f>CE.B.Cuen.134.130P.D29.Cod</f>
        <v>134/130P</v>
      </c>
      <c r="C24" s="12" t="str">
        <f>CE.B.Cuen.134.130P.D29.Desc</f>
        <v>Tráfico, estacionamiento de vehículos y movilidad</v>
      </c>
      <c r="D24" s="10">
        <f>IF(CE.B.Cuen.134.130P.D29.Mun.TipoGestionAbrev.Anio1="",CE.B.Cuen.134.130P.D29.Mun.Imp.Anio1,CE.B.Cuen.134.130P.D29.Mun.TipoGestionAbrev.Anio1)</f>
        <v>0</v>
      </c>
      <c r="E24" s="131">
        <f>CE.B.Cuen.134.130P.D29.U13.Mun.Num.Anio1</f>
        <v>42</v>
      </c>
      <c r="F24" s="132" t="str">
        <f>CE.B.Cuen.134.130P.D29.U13.Desc</f>
        <v>Nº vehículos adscritos al servicio</v>
      </c>
      <c r="G24" s="14" t="str">
        <f>CE.B.Cuen.134.130P.D29.Mun.Prest.Anio1</f>
        <v>Gestión directa por la entidad local</v>
      </c>
      <c r="H24"/>
    </row>
    <row r="25" spans="2:8" ht="26.25" thickBot="1" x14ac:dyDescent="0.25">
      <c r="B25" s="3"/>
      <c r="C25" s="11"/>
      <c r="D25" s="9"/>
      <c r="E25" s="129">
        <f>CE.B.Cuen.134.130P.D29.U14.Mun.Num.Anio1</f>
        <v>144</v>
      </c>
      <c r="F25" s="130" t="str">
        <f>CE.B.Cuen.134.130P.D29.U14.Desc</f>
        <v>Nº efectivos en plantilla asignados al servicio</v>
      </c>
      <c r="G25" s="13"/>
      <c r="H25"/>
    </row>
    <row r="26" spans="2:8" ht="26.25" thickBot="1" x14ac:dyDescent="0.25">
      <c r="B26" s="134" t="str">
        <f>CE.B.Cuen.432.430P.D30.Cod</f>
        <v>432/430P</v>
      </c>
      <c r="C26" s="135" t="str">
        <f>CE.B.Cuen.432.430P.D30.Desc</f>
        <v>Información y promoción de la actividad turística de interés y ámbito local</v>
      </c>
      <c r="D26" s="133">
        <f>IF(CE.B.Cuen.432.430P.D30.Mun.TipoGestionAbrev.Anio1="",CE.B.Cuen.432.430P.D30.Mun.Imp.Anio1,CE.B.Cuen.432.430P.D30.Mun.TipoGestionAbrev.Anio1)</f>
        <v>0</v>
      </c>
      <c r="E26" s="136">
        <f>CE.B.Cuen.432.430P.D30.U14.Mun.Num.Anio1</f>
        <v>0</v>
      </c>
      <c r="F26" s="137" t="str">
        <f>CE.B.Cuen.432.430P.D30.U14.Desc</f>
        <v>Nº efectivos en plantilla asignados al servicio</v>
      </c>
      <c r="G26" s="137" t="str">
        <f>CE.B.Cuen.432.430P.D30.Mun.Prest.Anio1</f>
        <v>Gestión directa por la entidad local</v>
      </c>
      <c r="H26"/>
    </row>
    <row r="27" spans="2:8" ht="15" customHeight="1" x14ac:dyDescent="0.2">
      <c r="B27" s="8" t="str">
        <f>CE.B.Cuen.4311.430P.D31.Cod</f>
        <v>4311/430P</v>
      </c>
      <c r="C27" s="12" t="str">
        <f>CE.B.Cuen.4311.430P.D31.Desc</f>
        <v>Ferias</v>
      </c>
      <c r="D27" s="10">
        <f>IF(CE.B.Cuen.4311.430P.D31.Mun.TipoGestionAbrev.Anio1="",CE.B.Cuen.4311.430P.D31.Mun.Imp.Anio1,CE.B.Cuen.4311.430P.D31.Mun.TipoGestionAbrev.Anio1)</f>
        <v>60960.43</v>
      </c>
      <c r="E27" s="131">
        <f>CE.B.Cuen.4311.430P.D31.U15.Mun.Num.Anio1</f>
        <v>18</v>
      </c>
      <c r="F27" s="132" t="str">
        <f>CE.B.Cuen.4311.430P.D31.U15.Desc</f>
        <v>Nº ferias anuales</v>
      </c>
      <c r="G27" s="14" t="str">
        <f>CE.B.Cuen.4311.430P.D31.Mun.Prest.Anio1</f>
        <v>Gestión directa por la entidad local</v>
      </c>
      <c r="H27"/>
    </row>
    <row r="28" spans="2:8" ht="26.25" thickBot="1" x14ac:dyDescent="0.25">
      <c r="B28" s="3"/>
      <c r="C28" s="11"/>
      <c r="D28" s="9"/>
      <c r="E28" s="129">
        <f>CE.B.Cuen.4311.430P.D31.U16.Mun.Num.Anio1</f>
        <v>177525</v>
      </c>
      <c r="F28" s="130" t="str">
        <f>CE.B.Cuen.4311.430P.D31.U16.Desc</f>
        <v>Estimación anual personas asistentes</v>
      </c>
      <c r="G28" s="13"/>
      <c r="H28"/>
    </row>
    <row r="29" spans="2:8" ht="15" customHeight="1" x14ac:dyDescent="0.2">
      <c r="B29" s="8" t="str">
        <f>CE.B.Cuen.4312.430P.D32.Cod</f>
        <v>4312/430P</v>
      </c>
      <c r="C29" s="12" t="str">
        <f>CE.B.Cuen.4312.430P.D32.Desc</f>
        <v>Abastos, mercados, lonjas</v>
      </c>
      <c r="D29" s="10" t="str">
        <f>IF(CE.B.Cuen.4312.430P.D32.Mun.TipoGestionAbrev.Anio1="",CE.B.Cuen.4312.430P.D32.Mun.Imp.Anio1,CE.B.Cuen.4312.430P.D32.Mun.TipoGestionAbrev.Anio1)</f>
        <v>NO PRESTA</v>
      </c>
      <c r="E29" s="131">
        <f>CE.B.Cuen.4312.430P.D32.U17.Mun.Num.Anio1</f>
        <v>0</v>
      </c>
      <c r="F29" s="132" t="str">
        <f>CE.B.Cuen.4312.430P.D32.U17.Desc</f>
        <v xml:space="preserve">Nº puestos </v>
      </c>
      <c r="G29" s="14" t="str">
        <f>CE.B.Cuen.4312.430P.D32.Mun.Prest.Anio1</f>
        <v>No se presta el servicio</v>
      </c>
      <c r="H29"/>
    </row>
    <row r="30" spans="2:8" ht="26.25" thickBot="1" x14ac:dyDescent="0.25">
      <c r="B30" s="3"/>
      <c r="C30" s="11"/>
      <c r="D30" s="9"/>
      <c r="E30" s="129">
        <f>CE.B.Cuen.4312.430P.D32.U18.Mun.Num.Anio1</f>
        <v>0</v>
      </c>
      <c r="F30" s="130" t="str">
        <f>CE.B.Cuen.4312.430P.D32.U18.Desc</f>
        <v>Superficie total en metros cuadrados</v>
      </c>
      <c r="G30" s="13"/>
      <c r="H30"/>
    </row>
    <row r="31" spans="2:8" ht="26.25" thickBot="1" x14ac:dyDescent="0.25">
      <c r="B31" s="134" t="str">
        <f>CE.B.Cuen.4313.430P.D33.Cod</f>
        <v>4313/430P</v>
      </c>
      <c r="C31" s="135" t="str">
        <f>CE.B.Cuen.4313.430P.D33.Desc</f>
        <v>Comercio ambulante</v>
      </c>
      <c r="D31" s="133" t="str">
        <f>IF(CE.B.Cuen.4313.430P.D33.Mun.TipoGestionAbrev.Anio1="",CE.B.Cuen.4313.430P.D33.Mun.Imp.Anio1,CE.B.Cuen.4313.430P.D33.Mun.TipoGestionAbrev.Anio1)</f>
        <v>NO PRESTA</v>
      </c>
      <c r="E31" s="136">
        <f>CE.B.Cuen.4313.430P.D33.U19.Mun.Num.Anio1</f>
        <v>0</v>
      </c>
      <c r="F31" s="137" t="str">
        <f>CE.B.Cuen.4313.430P.D33.U19.Desc</f>
        <v>Nº licencias o permisos concedidas</v>
      </c>
      <c r="G31" s="137" t="str">
        <f>CE.B.Cuen.4313.430P.D33.Mun.Prest.Anio1</f>
        <v>No se presta el servicio</v>
      </c>
      <c r="H31"/>
    </row>
    <row r="32" spans="2:8" ht="15" customHeight="1" x14ac:dyDescent="0.2">
      <c r="B32" s="8" t="str">
        <f>CE.B.Cuen.311.D34.Cod</f>
        <v>311</v>
      </c>
      <c r="C32" s="12" t="str">
        <f>CE.B.Cuen.311.D34.Desc</f>
        <v>Protección de la salubridad pública</v>
      </c>
      <c r="D32" s="10">
        <f>IF(CE.B.Cuen.311.D34.Mun.TipoGestionAbrev.Anio1="",CE.B.Cuen.311.D34.Mun.Imp.Anio1,CE.B.Cuen.311.D34.Mun.TipoGestionAbrev.Anio1)</f>
        <v>1434671.52</v>
      </c>
      <c r="E32" s="131">
        <f>CE.B.Cuen.311.D34.U12.Mun.Num.Anio1</f>
        <v>11</v>
      </c>
      <c r="F32" s="132" t="str">
        <f>CE.B.Cuen.311.D34.U12.Desc</f>
        <v>Nº efectivos asignados al servicio</v>
      </c>
      <c r="G32" s="14" t="str">
        <f>CE.B.Cuen.311.D34.Mun.Prest.Anio1</f>
        <v>Gestión directa por la entidad local</v>
      </c>
      <c r="H32"/>
    </row>
    <row r="33" spans="2:8" ht="15" customHeight="1" thickBot="1" x14ac:dyDescent="0.25">
      <c r="B33" s="3"/>
      <c r="C33" s="11"/>
      <c r="D33" s="9"/>
      <c r="E33" s="129">
        <f>CE.B.Cuen.311.D34.U20.Mun.Num.Anio1</f>
        <v>35</v>
      </c>
      <c r="F33" s="130" t="str">
        <f>CE.B.Cuen.311.D34.U20.Desc</f>
        <v>Nº campañas anuales</v>
      </c>
      <c r="G33" s="13"/>
      <c r="H33"/>
    </row>
    <row r="34" spans="2:8" ht="23.25" customHeight="1" x14ac:dyDescent="0.2">
      <c r="B34" s="8" t="str">
        <f>CE.B.Cuen.164.D35.Cod</f>
        <v>164</v>
      </c>
      <c r="C34" s="12" t="str">
        <f>CE.B.Cuen.164.D35.Desc</f>
        <v>Actividades funerarias</v>
      </c>
      <c r="D34" s="10">
        <f>IF(CE.B.Cuen.164.D35.Mun.TipoGestionAbrev.Anio1="",CE.B.Cuen.164.D35.Mun.Imp.Anio1,CE.B.Cuen.164.D35.Mun.TipoGestionAbrev.Anio1)</f>
        <v>0</v>
      </c>
      <c r="E34" s="131">
        <f>CE.B.Cuen.164.D35.U13.Mun.Num.Anio1</f>
        <v>0</v>
      </c>
      <c r="F34" s="132" t="str">
        <f>CE.B.Cuen.164.D35.U13.Desc</f>
        <v>Nº vehículos adscritos al servicio</v>
      </c>
      <c r="G34" s="14" t="str">
        <f>CE.B.Cuen.164.D35.Mun.Prest.Anio1</f>
        <v>Gestión indirecta mediante concesión, gestionando el concesionario el servicio a su riesgo y ventura</v>
      </c>
      <c r="H34"/>
    </row>
    <row r="35" spans="2:8" ht="33" customHeight="1" thickBot="1" x14ac:dyDescent="0.25">
      <c r="B35" s="3"/>
      <c r="C35" s="11"/>
      <c r="D35" s="9"/>
      <c r="E35" s="129">
        <f>CE.B.Cuen.164.D35.U14.Mun.Num.Anio1</f>
        <v>0</v>
      </c>
      <c r="F35" s="130" t="str">
        <f>CE.B.Cuen.164.D35.U14.Desc</f>
        <v>Nº efectivos en plantilla asignados al servicio</v>
      </c>
      <c r="G35" s="13"/>
      <c r="H35"/>
    </row>
    <row r="36" spans="2:8" ht="25.5" x14ac:dyDescent="0.2">
      <c r="B36" s="8" t="str">
        <f>CE.B.Cuen.341.340P.D36.Cod</f>
        <v>341/340P</v>
      </c>
      <c r="C36" s="12" t="str">
        <f>CE.B.Cuen.341.340P.D36.Desc</f>
        <v>Promoción del deporte</v>
      </c>
      <c r="D36" s="10">
        <f>IF(CE.B.Cuen.341.340P.D36.Mun.TipoGestionAbrev.Anio1="",CE.B.Cuen.341.340P.D36.Mun.Imp.Anio1,CE.B.Cuen.341.340P.D36.Mun.TipoGestionAbrev.Anio1)</f>
        <v>3866093.15</v>
      </c>
      <c r="E36" s="131">
        <f>CE.B.Cuen.341.340P.D36.U14.Mun.Num.Anio1</f>
        <v>58</v>
      </c>
      <c r="F36" s="132" t="str">
        <f>CE.B.Cuen.341.340P.D36.U14.Desc</f>
        <v>Nº efectivos en plantilla asignados al servicio</v>
      </c>
      <c r="G36" s="14" t="str">
        <f>CE.B.Cuen.341.340P.D36.Mun.Prest.Anio1</f>
        <v>Gestión directa por la entidad local</v>
      </c>
      <c r="H36"/>
    </row>
    <row r="37" spans="2:8" ht="15" customHeight="1" thickBot="1" x14ac:dyDescent="0.25">
      <c r="B37" s="3"/>
      <c r="C37" s="11"/>
      <c r="D37" s="9"/>
      <c r="E37" s="129">
        <f>CE.B.Cuen.341.340P.D36.U21.Mun.Num.Anio1</f>
        <v>30</v>
      </c>
      <c r="F37" s="130" t="str">
        <f>CE.B.Cuen.341.340P.D36.U21.Desc</f>
        <v>Nº campañas realizadas al año</v>
      </c>
      <c r="G37" s="13"/>
      <c r="H37"/>
    </row>
    <row r="38" spans="2:8" ht="25.5" x14ac:dyDescent="0.2">
      <c r="B38" s="8" t="str">
        <f>CE.B.Cuen.342.340P.D37.Cod</f>
        <v>342/340P</v>
      </c>
      <c r="C38" s="12" t="str">
        <f>CE.B.Cuen.342.340P.D37.Desc</f>
        <v>Instalaciones deportivas</v>
      </c>
      <c r="D38" s="10">
        <f>IF(CE.B.Cuen.342.340P.D37.Mun.TipoGestionAbrev.Anio1="",CE.B.Cuen.342.340P.D37.Mun.Imp.Anio1,CE.B.Cuen.342.340P.D37.Mun.TipoGestionAbrev.Anio1)</f>
        <v>6642798.5099999998</v>
      </c>
      <c r="E38" s="131">
        <f>CE.B.Cuen.342.340P.D37.U3.Mun.Num.Anio1</f>
        <v>53</v>
      </c>
      <c r="F38" s="132" t="str">
        <f>CE.B.Cuen.342.340P.D37.U3.Desc</f>
        <v>Nº personas en plantilla adscritas al servicio</v>
      </c>
      <c r="G38" s="14" t="str">
        <f>CE.B.Cuen.342.340P.D37.Mun.Prest.Anio1</f>
        <v>Gestión directa por la entidad local</v>
      </c>
      <c r="H38"/>
    </row>
    <row r="39" spans="2:8" ht="26.25" thickBot="1" x14ac:dyDescent="0.25">
      <c r="B39" s="3"/>
      <c r="C39" s="11"/>
      <c r="D39" s="9"/>
      <c r="E39" s="129">
        <f>CE.B.Cuen.342.340P.D37.U22.Mun.Num.Anio1</f>
        <v>405386</v>
      </c>
      <c r="F39" s="130" t="str">
        <f>CE.B.Cuen.342.340P.D37.U22.Desc</f>
        <v>Superficie: suma de superficies de todas las instalaciones</v>
      </c>
      <c r="G39" s="13"/>
      <c r="H39"/>
    </row>
    <row r="40" spans="2:8" ht="25.5" x14ac:dyDescent="0.2">
      <c r="B40" s="8" t="str">
        <f>CE.B.Cuen.337.330P.D38.Cod</f>
        <v>337/330P</v>
      </c>
      <c r="C40" s="12" t="str">
        <f>CE.B.Cuen.337.330P.D38.Desc</f>
        <v>Instalaciones de ocupación del tiempo libre</v>
      </c>
      <c r="D40" s="10">
        <f>IF(CE.B.Cuen.337.330P.D38.Mun.TipoGestionAbrev.Anio1="",CE.B.Cuen.337.330P.D38.Mun.Imp.Anio1,CE.B.Cuen.337.330P.D38.Mun.TipoGestionAbrev.Anio1)</f>
        <v>1649128.45</v>
      </c>
      <c r="E40" s="131">
        <f>CE.B.Cuen.337.330P.D38.U3.Mun.Num.Anio1</f>
        <v>0</v>
      </c>
      <c r="F40" s="132" t="str">
        <f>CE.B.Cuen.337.330P.D38.U3.Desc</f>
        <v>Nº personas en plantilla adscritas al servicio</v>
      </c>
      <c r="G40" s="14" t="str">
        <f>CE.B.Cuen.337.330P.D38.Mun.Prest.Anio1</f>
        <v>Gestión directa por la entidad local</v>
      </c>
      <c r="H40"/>
    </row>
    <row r="41" spans="2:8" ht="39" thickBot="1" x14ac:dyDescent="0.25">
      <c r="B41" s="3"/>
      <c r="C41" s="11"/>
      <c r="D41" s="9"/>
      <c r="E41" s="129">
        <f>CE.B.Cuen.337.330P.D38.U23.Mun.Num.Anio1</f>
        <v>0</v>
      </c>
      <c r="F41" s="130" t="str">
        <f>CE.B.Cuen.337.330P.D38.U23.Desc</f>
        <v>Superficie: suma de superficies en metros cuadrados de todas las instalaciones de tiempo libre</v>
      </c>
      <c r="G41" s="13"/>
      <c r="H41"/>
    </row>
    <row r="42" spans="2:8" ht="25.5" x14ac:dyDescent="0.2">
      <c r="B42" s="8" t="str">
        <f>CE.B.Cuen.334.330P.D39.Cod</f>
        <v>334/330P</v>
      </c>
      <c r="C42" s="12" t="str">
        <f>CE.B.Cuen.334.330P.D39.Desc</f>
        <v>Promoción de la cultura</v>
      </c>
      <c r="D42" s="10">
        <f>IF(CE.B.Cuen.334.330P.D39.Mun.TipoGestionAbrev.Anio1="",CE.B.Cuen.334.330P.D39.Mun.Imp.Anio1,CE.B.Cuen.334.330P.D39.Mun.TipoGestionAbrev.Anio1)</f>
        <v>4596518.79</v>
      </c>
      <c r="E42" s="131">
        <f>CE.B.Cuen.334.330P.D39.U14.Mun.Num.Anio1</f>
        <v>77</v>
      </c>
      <c r="F42" s="132" t="str">
        <f>CE.B.Cuen.334.330P.D39.U14.Desc</f>
        <v>Nº efectivos en plantilla asignados al servicio</v>
      </c>
      <c r="G42" s="14" t="str">
        <f>CE.B.Cuen.334.330P.D39.Mun.Prest.Anio1</f>
        <v>Gestión directa por la entidad local</v>
      </c>
      <c r="H42"/>
    </row>
    <row r="43" spans="2:8" ht="15" customHeight="1" thickBot="1" x14ac:dyDescent="0.25">
      <c r="B43" s="3"/>
      <c r="C43" s="11"/>
      <c r="D43" s="9"/>
      <c r="E43" s="129">
        <f>CE.B.Cuen.334.330P.D39.U21.Mun.Num.Anio1</f>
        <v>10</v>
      </c>
      <c r="F43" s="130" t="str">
        <f>CE.B.Cuen.334.330P.D39.U21.Desc</f>
        <v>Nº campañas realizadas al año</v>
      </c>
      <c r="G43" s="13"/>
      <c r="H43"/>
    </row>
    <row r="44" spans="2:8" ht="25.5" x14ac:dyDescent="0.2">
      <c r="B44" s="8" t="str">
        <f>CE.B.Cuen.333.330P.D40.Cod</f>
        <v>333/330P</v>
      </c>
      <c r="C44" s="12" t="str">
        <f>CE.B.Cuen.333.330P.D40.Desc</f>
        <v>Equipamientos culturales</v>
      </c>
      <c r="D44" s="10">
        <f>IF(CE.B.Cuen.333.330P.D40.Mun.TipoGestionAbrev.Anio1="",CE.B.Cuen.333.330P.D40.Mun.Imp.Anio1,CE.B.Cuen.333.330P.D40.Mun.TipoGestionAbrev.Anio1)</f>
        <v>9802.41</v>
      </c>
      <c r="E44" s="131">
        <f>CE.B.Cuen.333.330P.D40.U3.Mun.Num.Anio1</f>
        <v>12</v>
      </c>
      <c r="F44" s="132" t="str">
        <f>CE.B.Cuen.333.330P.D40.U3.Desc</f>
        <v>Nº personas en plantilla adscritas al servicio</v>
      </c>
      <c r="G44" s="14" t="str">
        <f>CE.B.Cuen.333.330P.D40.Mun.Prest.Anio1</f>
        <v>Gestión directa por la entidad local</v>
      </c>
      <c r="H44"/>
    </row>
    <row r="45" spans="2:8" ht="39" thickBot="1" x14ac:dyDescent="0.25">
      <c r="B45" s="3"/>
      <c r="C45" s="11"/>
      <c r="D45" s="9"/>
      <c r="E45" s="129">
        <f>CE.B.Cuen.333.330P.D40.U24.Mun.Num.Anio1</f>
        <v>6421.36</v>
      </c>
      <c r="F45" s="130" t="str">
        <f>CE.B.Cuen.333.330P.D40.U24.Desc</f>
        <v>Superficie: suma en metros cuadrados de superficies de todas las instalaciones culturales</v>
      </c>
      <c r="G45" s="13"/>
      <c r="H45"/>
    </row>
    <row r="46" spans="2:8" ht="26.25" thickBot="1" x14ac:dyDescent="0.25">
      <c r="B46" s="134" t="str">
        <f>CE.B.Cuen.325.320P.D41.Cod</f>
        <v>325/320P</v>
      </c>
      <c r="C46" s="135" t="str">
        <f>CE.B.Cuen.325.320P.D41.Desc</f>
        <v>Participar en la vigilancia del cumplimiento de la escolaridad obligatoria</v>
      </c>
      <c r="D46" s="133">
        <f>IF(CE.B.Cuen.325.320P.D41.Mun.TipoGestionAbrev.Anio1="",CE.B.Cuen.325.320P.D41.Mun.Imp.Anio1,CE.B.Cuen.325.320P.D41.Mun.TipoGestionAbrev.Anio1)</f>
        <v>84988.44</v>
      </c>
      <c r="E46" s="136">
        <f>CE.B.Cuen.325.320P.D41.U14.Mun.Num.Anio1</f>
        <v>2</v>
      </c>
      <c r="F46" s="137" t="str">
        <f>CE.B.Cuen.325.320P.D41.U14.Desc</f>
        <v>Nº efectivos en plantilla asignados al servicio</v>
      </c>
      <c r="G46" s="137" t="str">
        <f>CE.B.Cuen.325.320P.D41.Mun.Prest.Anio1</f>
        <v>Gestión directa por la entidad local</v>
      </c>
      <c r="H46"/>
    </row>
    <row r="47" spans="2:8" ht="51.75" thickBot="1" x14ac:dyDescent="0.25">
      <c r="B47" s="134" t="str">
        <f>CE.B.Cuen.321.322.320P.D42.Cod</f>
        <v>321/322/320P</v>
      </c>
      <c r="C47" s="135" t="str">
        <f>CE.B.Cuen.321.322.320P.D42.Desc</f>
        <v>Cooperar con las Administraciones educativas correspondientes en la obtención de los solares necesarios para la construcción de nuevos centros docentes</v>
      </c>
      <c r="D47" s="133">
        <f>IF(CE.B.Cuen.321.322.320P.D42.Mun.TipoGestionAbrev.Anio1="",CE.B.Cuen.321.322.320P.D42.Mun.Imp.Anio1,CE.B.Cuen.321.322.320P.D42.Mun.TipoGestionAbrev.Anio1)</f>
        <v>0</v>
      </c>
      <c r="E47" s="136">
        <f>CE.B.Cuen.321.322.320P.D42.U25.Mun.Num.Anio1</f>
        <v>0</v>
      </c>
      <c r="F47" s="137" t="str">
        <f>CE.B.Cuen.321.322.320P.D42.U25.Desc</f>
        <v xml:space="preserve">Superficie nuevos terrenos destinados a centros educativos </v>
      </c>
      <c r="G47" s="137" t="str">
        <f>CE.B.Cuen.321.322.320P.D42.Mun.Prest.Anio1</f>
        <v>Gestión directa por la entidad local</v>
      </c>
      <c r="H47"/>
    </row>
    <row r="48" spans="2:8" ht="21.95" customHeight="1" x14ac:dyDescent="0.2">
      <c r="B48" s="8" t="str">
        <f>CE.B.Cuen.323.324.320P.D43.Cod</f>
        <v>323/324/320P</v>
      </c>
      <c r="C48" s="12" t="str">
        <f>CE.B.Cuen.323.324.320P.D43.Desc</f>
        <v>Conservación, mantenimiento y vigilancia de los edificios de titularidad local destinados a centros públicos de educación infantil, de educación primaria o de educación especial</v>
      </c>
      <c r="D48" s="10">
        <f>IF(CE.B.Cuen.323.324.320P.D43.Mun.TipoGestionAbrev.Anio1="",CE.B.Cuen.323.324.320P.D43.Mun.Imp.Anio1,CE.B.Cuen.323.324.320P.D43.Mun.TipoGestionAbrev.Anio1)</f>
        <v>3353178.54</v>
      </c>
      <c r="E48" s="131">
        <f>CE.B.Cuen.323.324.320P.D43.U26.Mun.Num.Anio1</f>
        <v>239</v>
      </c>
      <c r="F48" s="132" t="str">
        <f>CE.B.Cuen.323.324.320P.D43.U26.Desc</f>
        <v>Nº aulas</v>
      </c>
      <c r="G48" s="151" t="str">
        <f>CE.B.Cuen.323.324.320P.D43.Mun.Prest.Anio1</f>
        <v>Gestión directa por la entidad local</v>
      </c>
      <c r="H48"/>
    </row>
    <row r="49" spans="2:8" ht="32.1" customHeight="1" thickBot="1" x14ac:dyDescent="0.25">
      <c r="B49" s="3"/>
      <c r="C49" s="11"/>
      <c r="D49" s="9"/>
      <c r="E49" s="129">
        <f>CE.B.Cuen.323.324.320P.D43.U27.Mun.Num.Anio1</f>
        <v>23585.5</v>
      </c>
      <c r="F49" s="130" t="str">
        <f>CE.B.Cuen.323.324.320P.D43.U27.Desc</f>
        <v>Superficie en metros cuadrados de los edificios</v>
      </c>
      <c r="G49" s="152"/>
      <c r="H49"/>
    </row>
    <row r="50" spans="2:8" ht="25.5" x14ac:dyDescent="0.2">
      <c r="B50" s="8" t="str">
        <f>CE.B.Cuen.491.492.D44.Cod</f>
        <v>491/492</v>
      </c>
      <c r="C50" s="12" t="str">
        <f>CE.B.Cuen.491.492.D44.Desc</f>
        <v>Promoción en su término municipal de la participación de los ciudadanos en el uso eficiente y sostenible de las tecnologías de la información y las comunicaciones</v>
      </c>
      <c r="D50" s="10">
        <f>IF(CE.B.Cuen.491.492.D44.Mun.TipoGestionAbrev.Anio1="",CE.B.Cuen.491.492.D44.Mun.Imp.Anio1,CE.B.Cuen.491.492.D44.Mun.TipoGestionAbrev.Anio1)</f>
        <v>0</v>
      </c>
      <c r="E50" s="131">
        <f>CE.B.Cuen.491.492.D44.U14.Mun.Num.Anio1</f>
        <v>0</v>
      </c>
      <c r="F50" s="132" t="str">
        <f>CE.B.Cuen.491.492.D44.U14.Desc</f>
        <v>Nº efectivos en plantilla asignados al servicio</v>
      </c>
      <c r="G50" s="14" t="str">
        <f>CE.B.Cuen.491.492.D44.Mun.Prest.Anio1</f>
        <v>Gestión directa por la entidad local</v>
      </c>
      <c r="H50"/>
    </row>
    <row r="51" spans="2:8" ht="15" customHeight="1" x14ac:dyDescent="0.2">
      <c r="B51" s="7"/>
      <c r="C51" s="6"/>
      <c r="D51" s="5"/>
      <c r="E51" s="127">
        <f>CE.B.Cuen.491.492.D44.U21.Mun.Num.Anio1</f>
        <v>0</v>
      </c>
      <c r="F51" s="128" t="str">
        <f>CE.B.Cuen.491.492.D44.U21.Desc</f>
        <v>Nº campañas realizadas al año</v>
      </c>
      <c r="G51" s="4"/>
      <c r="H51"/>
    </row>
    <row r="52" spans="2:8" ht="15" customHeight="1" x14ac:dyDescent="0.2">
      <c r="B52" s="147" t="str">
        <f>"Datos del Coste Efectivo de los Servicios de "&amp;Ctxt.MCE.Anio1</f>
        <v>Datos del Coste Efectivo de los Servicios de 2019</v>
      </c>
      <c r="C52" s="148"/>
      <c r="D52" s="148"/>
      <c r="E52" s="148"/>
      <c r="F52" s="148"/>
      <c r="G52" s="148"/>
      <c r="H52"/>
    </row>
    <row r="53" spans="2:8" ht="15" customHeight="1" x14ac:dyDescent="0.2">
      <c r="B53" s="146" t="s">
        <v>9</v>
      </c>
      <c r="C53" s="146"/>
      <c r="D53" s="146"/>
      <c r="E53" s="146"/>
      <c r="F53" s="146"/>
      <c r="G53" s="146"/>
      <c r="H53"/>
    </row>
  </sheetData>
  <sheetProtection selectLockedCells="1" selectUnlockedCells="1"/>
  <mergeCells count="81">
    <mergeCell ref="B6:G6"/>
    <mergeCell ref="B2:G2"/>
    <mergeCell ref="B5:G5"/>
    <mergeCell ref="B53:G53"/>
    <mergeCell ref="B52:G52"/>
    <mergeCell ref="G44:G45"/>
    <mergeCell ref="C22:C23"/>
    <mergeCell ref="G48:G49"/>
    <mergeCell ref="D24:D25"/>
    <mergeCell ref="C48:C49"/>
    <mergeCell ref="D48:D49"/>
    <mergeCell ref="B44:B45"/>
    <mergeCell ref="C44:C45"/>
    <mergeCell ref="D44:D45"/>
    <mergeCell ref="B38:B39"/>
    <mergeCell ref="C38:C39"/>
    <mergeCell ref="G38:G39"/>
    <mergeCell ref="B34:B35"/>
    <mergeCell ref="G36:G37"/>
    <mergeCell ref="G18:G20"/>
    <mergeCell ref="B36:B37"/>
    <mergeCell ref="C36:C37"/>
    <mergeCell ref="G34:G35"/>
    <mergeCell ref="D34:D35"/>
    <mergeCell ref="D36:D37"/>
    <mergeCell ref="B10:B11"/>
    <mergeCell ref="B14:B15"/>
    <mergeCell ref="C14:C15"/>
    <mergeCell ref="C18:C20"/>
    <mergeCell ref="B16:B17"/>
    <mergeCell ref="C16:C17"/>
    <mergeCell ref="B18:B20"/>
    <mergeCell ref="E7:F7"/>
    <mergeCell ref="E8:E9"/>
    <mergeCell ref="F8:F9"/>
    <mergeCell ref="D10:D11"/>
    <mergeCell ref="C10:C11"/>
    <mergeCell ref="G12:G13"/>
    <mergeCell ref="G8:G9"/>
    <mergeCell ref="G10:G11"/>
    <mergeCell ref="G27:G28"/>
    <mergeCell ref="C32:C33"/>
    <mergeCell ref="D14:D15"/>
    <mergeCell ref="D16:D17"/>
    <mergeCell ref="G14:G15"/>
    <mergeCell ref="G32:G33"/>
    <mergeCell ref="D22:D23"/>
    <mergeCell ref="G24:G25"/>
    <mergeCell ref="D18:D20"/>
    <mergeCell ref="D27:D28"/>
    <mergeCell ref="G16:G17"/>
    <mergeCell ref="G29:G30"/>
    <mergeCell ref="G22:G23"/>
    <mergeCell ref="B42:B43"/>
    <mergeCell ref="B40:B41"/>
    <mergeCell ref="B12:B13"/>
    <mergeCell ref="C12:C13"/>
    <mergeCell ref="D12:D13"/>
    <mergeCell ref="B27:B28"/>
    <mergeCell ref="B22:B23"/>
    <mergeCell ref="C24:C25"/>
    <mergeCell ref="B24:B25"/>
    <mergeCell ref="C29:C30"/>
    <mergeCell ref="D29:D30"/>
    <mergeCell ref="C34:C35"/>
    <mergeCell ref="C27:C28"/>
    <mergeCell ref="B32:B33"/>
    <mergeCell ref="B29:B30"/>
    <mergeCell ref="B50:B51"/>
    <mergeCell ref="C50:C51"/>
    <mergeCell ref="D50:D51"/>
    <mergeCell ref="G50:G51"/>
    <mergeCell ref="B48:B49"/>
    <mergeCell ref="G40:G41"/>
    <mergeCell ref="G42:G43"/>
    <mergeCell ref="C40:C41"/>
    <mergeCell ref="D40:D41"/>
    <mergeCell ref="D32:D33"/>
    <mergeCell ref="D38:D39"/>
    <mergeCell ref="D42:D43"/>
    <mergeCell ref="C42:C43"/>
  </mergeCells>
  <printOptions horizontalCentered="1"/>
  <pageMargins left="0" right="0" top="0.39370078740157499" bottom="0.31496063461453899" header="0.31496063461453899" footer="0.31496063461453899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5"/>
  <sheetViews>
    <sheetView workbookViewId="0">
      <pane xSplit="6" ySplit="7" topLeftCell="H8" activePane="bottomRight" state="frozen"/>
      <selection pane="topRight" activeCell="G1" sqref="G1"/>
      <selection pane="bottomLeft" activeCell="A4" sqref="A4"/>
      <selection pane="bottomRight" activeCell="D1" sqref="D1"/>
    </sheetView>
  </sheetViews>
  <sheetFormatPr baseColWidth="10" defaultColWidth="11.42578125" defaultRowHeight="15" customHeight="1" x14ac:dyDescent="0.25"/>
  <cols>
    <col min="1" max="1" width="23.5703125" style="112" bestFit="1" customWidth="1"/>
    <col min="2" max="2" width="24.5703125" style="112" customWidth="1"/>
    <col min="3" max="3" width="2" style="112" customWidth="1"/>
    <col min="4" max="4" width="20.140625" style="112" customWidth="1"/>
    <col min="5" max="5" width="12.42578125" style="43" bestFit="1" customWidth="1"/>
    <col min="6" max="6" width="51" style="113" customWidth="1"/>
    <col min="7" max="7" width="67.85546875" style="111" bestFit="1" customWidth="1"/>
    <col min="8" max="8" width="15.28515625" style="21" bestFit="1" customWidth="1"/>
    <col min="9" max="9" width="14.7109375" style="16" bestFit="1" customWidth="1"/>
    <col min="10" max="10" width="60" style="21" customWidth="1"/>
    <col min="11" max="11" width="18.85546875" style="21" bestFit="1" customWidth="1"/>
    <col min="12" max="12" width="23.28515625" style="21" bestFit="1" customWidth="1"/>
    <col min="13" max="13" width="15.7109375" style="114" customWidth="1"/>
    <col min="14" max="15" width="15.7109375" style="115" customWidth="1"/>
    <col min="16" max="16" width="14.7109375" style="116" bestFit="1" customWidth="1"/>
    <col min="17" max="17" width="16.42578125" style="117" bestFit="1" customWidth="1"/>
    <col min="18" max="18" width="16.28515625" style="118" bestFit="1" customWidth="1"/>
    <col min="19" max="19" width="16.140625" style="118" bestFit="1" customWidth="1"/>
    <col min="20" max="20" width="15.28515625" style="119" bestFit="1" customWidth="1"/>
    <col min="21" max="21" width="11.42578125" style="112"/>
    <col min="22" max="22" width="11.42578125" style="112" customWidth="1"/>
    <col min="23" max="23" width="25.42578125" style="112" bestFit="1" customWidth="1"/>
    <col min="24" max="24" width="11.42578125" style="112" customWidth="1"/>
    <col min="25" max="16384" width="11.42578125" style="112"/>
  </cols>
  <sheetData>
    <row r="1" spans="1:20" ht="15" customHeight="1" thickBot="1" x14ac:dyDescent="0.3">
      <c r="A1" s="169" t="s">
        <v>10</v>
      </c>
      <c r="B1" s="169"/>
      <c r="E1" s="169" t="s">
        <v>11</v>
      </c>
      <c r="F1" s="169"/>
      <c r="G1" s="15" t="s">
        <v>12</v>
      </c>
      <c r="H1" s="16"/>
    </row>
    <row r="2" spans="1:20" ht="15" customHeight="1" thickBot="1" x14ac:dyDescent="0.3">
      <c r="A2" s="170"/>
      <c r="B2" s="170"/>
      <c r="E2" s="169"/>
      <c r="F2" s="169"/>
      <c r="G2" s="17">
        <f>Ctxt.MCE.Anio1</f>
        <v>2019</v>
      </c>
    </row>
    <row r="3" spans="1:20" ht="15" customHeight="1" thickBot="1" x14ac:dyDescent="0.3">
      <c r="A3" s="18" t="s">
        <v>13</v>
      </c>
      <c r="B3" s="18" t="s">
        <v>43</v>
      </c>
      <c r="D3" s="19" t="s">
        <v>15</v>
      </c>
      <c r="E3" s="167" t="s">
        <v>16</v>
      </c>
      <c r="F3" s="168"/>
      <c r="G3" s="20">
        <v>95814</v>
      </c>
    </row>
    <row r="4" spans="1:20" ht="15" customHeight="1" thickBot="1" x14ac:dyDescent="0.3">
      <c r="A4" s="18" t="s">
        <v>17</v>
      </c>
      <c r="B4" s="18" t="s">
        <v>20</v>
      </c>
      <c r="E4" s="21"/>
      <c r="F4" s="21"/>
    </row>
    <row r="5" spans="1:20" ht="15.75" thickBot="1" x14ac:dyDescent="0.3">
      <c r="A5" s="18" t="s">
        <v>19</v>
      </c>
      <c r="B5" s="18" t="s">
        <v>34</v>
      </c>
      <c r="D5" s="22"/>
      <c r="E5" s="205" t="s">
        <v>21</v>
      </c>
      <c r="F5" s="208" t="s">
        <v>11</v>
      </c>
      <c r="G5" s="205" t="s">
        <v>22</v>
      </c>
      <c r="H5" s="197" t="s">
        <v>12</v>
      </c>
      <c r="I5" s="198"/>
      <c r="J5" s="198"/>
      <c r="K5" s="198"/>
      <c r="L5" s="198"/>
      <c r="M5" s="211" t="s">
        <v>23</v>
      </c>
      <c r="N5" s="211"/>
      <c r="O5" s="211"/>
      <c r="P5" s="212"/>
      <c r="Q5" s="181" t="s">
        <v>24</v>
      </c>
      <c r="R5" s="181"/>
      <c r="S5" s="181"/>
      <c r="T5" s="182"/>
    </row>
    <row r="6" spans="1:20" ht="15.75" thickBot="1" x14ac:dyDescent="0.3">
      <c r="A6" s="18" t="s">
        <v>25</v>
      </c>
      <c r="B6" s="18">
        <v>2019</v>
      </c>
      <c r="D6" s="22"/>
      <c r="E6" s="206"/>
      <c r="F6" s="209"/>
      <c r="G6" s="206"/>
      <c r="H6" s="199">
        <f>Ctxt.MCE.Anio1</f>
        <v>2019</v>
      </c>
      <c r="I6" s="169"/>
      <c r="J6" s="169"/>
      <c r="K6" s="169"/>
      <c r="L6" s="169"/>
      <c r="M6" s="211">
        <f>Ctxt.MCE.Anio1</f>
        <v>2019</v>
      </c>
      <c r="N6" s="211"/>
      <c r="O6" s="211"/>
      <c r="P6" s="212"/>
      <c r="Q6" s="183">
        <f>Ctxt.MCE.Anio1</f>
        <v>2019</v>
      </c>
      <c r="R6" s="183"/>
      <c r="S6" s="183"/>
      <c r="T6" s="184"/>
    </row>
    <row r="7" spans="1:20" ht="15.75" thickBot="1" x14ac:dyDescent="0.3">
      <c r="A7" s="18" t="s">
        <v>26</v>
      </c>
      <c r="B7" s="18" t="s">
        <v>166</v>
      </c>
      <c r="D7" s="22"/>
      <c r="E7" s="206"/>
      <c r="F7" s="210"/>
      <c r="G7" s="207"/>
      <c r="H7" s="15" t="s">
        <v>3</v>
      </c>
      <c r="I7" s="25" t="s">
        <v>27</v>
      </c>
      <c r="J7" s="17" t="s">
        <v>28</v>
      </c>
      <c r="K7" s="17" t="s">
        <v>29</v>
      </c>
      <c r="L7" s="17" t="s">
        <v>30</v>
      </c>
      <c r="M7" s="23" t="s">
        <v>3</v>
      </c>
      <c r="N7" s="26" t="s">
        <v>31</v>
      </c>
      <c r="O7" s="26" t="s">
        <v>32</v>
      </c>
      <c r="P7" s="27" t="s">
        <v>27</v>
      </c>
      <c r="Q7" s="24" t="s">
        <v>3</v>
      </c>
      <c r="R7" s="28" t="s">
        <v>31</v>
      </c>
      <c r="S7" s="28" t="s">
        <v>32</v>
      </c>
      <c r="T7" s="29" t="s">
        <v>27</v>
      </c>
    </row>
    <row r="8" spans="1:20" ht="15.75" thickBot="1" x14ac:dyDescent="0.3">
      <c r="A8" s="18" t="s">
        <v>33</v>
      </c>
      <c r="B8" s="18" t="s">
        <v>18</v>
      </c>
      <c r="D8" s="19" t="s">
        <v>35</v>
      </c>
      <c r="E8" s="216" t="s">
        <v>39</v>
      </c>
      <c r="F8" s="225" t="s">
        <v>186</v>
      </c>
      <c r="G8" s="31" t="s">
        <v>58</v>
      </c>
      <c r="H8" s="200">
        <v>1931132.86</v>
      </c>
      <c r="I8" s="33">
        <v>2000</v>
      </c>
      <c r="J8" s="185" t="s">
        <v>185</v>
      </c>
      <c r="K8" s="196">
        <v>1</v>
      </c>
      <c r="L8" s="185"/>
      <c r="M8" s="226">
        <v>340754815.97000003</v>
      </c>
      <c r="N8" s="201">
        <v>117</v>
      </c>
      <c r="O8" s="213">
        <v>11945746</v>
      </c>
      <c r="P8" s="37">
        <v>88036432.629999995</v>
      </c>
      <c r="Q8" s="192">
        <v>1185970124.54</v>
      </c>
      <c r="R8" s="274">
        <v>4862</v>
      </c>
      <c r="S8" s="186">
        <v>39660975</v>
      </c>
      <c r="T8" s="38">
        <v>311887373.47000003</v>
      </c>
    </row>
    <row r="9" spans="1:20" x14ac:dyDescent="0.25">
      <c r="A9" s="18" t="s">
        <v>40</v>
      </c>
      <c r="B9" s="18">
        <v>2011</v>
      </c>
      <c r="D9" s="22"/>
      <c r="E9" s="217"/>
      <c r="F9" s="225"/>
      <c r="G9" s="39" t="s">
        <v>138</v>
      </c>
      <c r="H9" s="200"/>
      <c r="I9" s="40">
        <v>300000</v>
      </c>
      <c r="J9" s="185"/>
      <c r="K9" s="196"/>
      <c r="L9" s="185"/>
      <c r="M9" s="226"/>
      <c r="N9" s="202"/>
      <c r="O9" s="214"/>
      <c r="P9" s="37">
        <v>170529963.44</v>
      </c>
      <c r="Q9" s="193"/>
      <c r="R9" s="275"/>
      <c r="S9" s="187"/>
      <c r="T9" s="38">
        <v>963587054.86000001</v>
      </c>
    </row>
    <row r="10" spans="1:20" x14ac:dyDescent="0.25">
      <c r="A10" s="18" t="s">
        <v>42</v>
      </c>
      <c r="B10" s="18" t="s">
        <v>145</v>
      </c>
      <c r="D10" s="22"/>
      <c r="E10" s="218"/>
      <c r="F10" s="225"/>
      <c r="G10" s="41" t="s">
        <v>137</v>
      </c>
      <c r="H10" s="200"/>
      <c r="I10" s="32">
        <v>18777</v>
      </c>
      <c r="J10" s="185"/>
      <c r="K10" s="196"/>
      <c r="L10" s="185"/>
      <c r="M10" s="226"/>
      <c r="N10" s="203"/>
      <c r="O10" s="215"/>
      <c r="P10" s="37">
        <v>2500095</v>
      </c>
      <c r="Q10" s="194"/>
      <c r="R10" s="276"/>
      <c r="S10" s="188"/>
      <c r="T10" s="38">
        <v>8944468.6699999999</v>
      </c>
    </row>
    <row r="11" spans="1:20" x14ac:dyDescent="0.25">
      <c r="A11" s="18" t="s">
        <v>45</v>
      </c>
      <c r="B11" s="42">
        <v>44165</v>
      </c>
      <c r="D11" s="22"/>
      <c r="E11" s="43" t="s">
        <v>80</v>
      </c>
      <c r="F11" s="30" t="s">
        <v>147</v>
      </c>
      <c r="G11" s="41" t="s">
        <v>146</v>
      </c>
      <c r="H11" s="32">
        <v>177694.64</v>
      </c>
      <c r="I11" s="32">
        <v>16400</v>
      </c>
      <c r="J11" s="34" t="s">
        <v>185</v>
      </c>
      <c r="K11" s="35">
        <v>1</v>
      </c>
      <c r="L11" s="34"/>
      <c r="M11" s="36">
        <v>43900490.119999997</v>
      </c>
      <c r="N11" s="44">
        <v>118</v>
      </c>
      <c r="O11" s="45">
        <v>12019074</v>
      </c>
      <c r="P11" s="37">
        <v>48799985.490000002</v>
      </c>
      <c r="Q11" s="46">
        <v>177676396.41</v>
      </c>
      <c r="R11" s="47">
        <v>4855</v>
      </c>
      <c r="S11" s="48">
        <v>39713661</v>
      </c>
      <c r="T11" s="38">
        <v>86772725.549999997</v>
      </c>
    </row>
    <row r="12" spans="1:20" x14ac:dyDescent="0.25">
      <c r="D12" s="22"/>
      <c r="E12" s="219" t="s">
        <v>158</v>
      </c>
      <c r="F12" s="225" t="s">
        <v>157</v>
      </c>
      <c r="G12" s="41" t="s">
        <v>156</v>
      </c>
      <c r="H12" s="200">
        <v>938849.12</v>
      </c>
      <c r="I12" s="32">
        <v>3250</v>
      </c>
      <c r="J12" s="185" t="s">
        <v>185</v>
      </c>
      <c r="K12" s="196">
        <v>1</v>
      </c>
      <c r="L12" s="185"/>
      <c r="M12" s="226">
        <v>571002043.88</v>
      </c>
      <c r="N12" s="204">
        <v>114</v>
      </c>
      <c r="O12" s="221">
        <v>11754721</v>
      </c>
      <c r="P12" s="37">
        <v>304135</v>
      </c>
      <c r="Q12" s="195">
        <v>1735741411.05</v>
      </c>
      <c r="R12" s="277">
        <v>2586</v>
      </c>
      <c r="S12" s="189">
        <v>35316323</v>
      </c>
      <c r="T12" s="38">
        <v>1493372.82</v>
      </c>
    </row>
    <row r="13" spans="1:20" x14ac:dyDescent="0.25">
      <c r="D13" s="22"/>
      <c r="E13" s="224"/>
      <c r="F13" s="225"/>
      <c r="G13" s="41" t="s">
        <v>155</v>
      </c>
      <c r="H13" s="200"/>
      <c r="I13" s="32">
        <v>240</v>
      </c>
      <c r="J13" s="185"/>
      <c r="K13" s="196"/>
      <c r="L13" s="185"/>
      <c r="M13" s="226"/>
      <c r="N13" s="202"/>
      <c r="O13" s="222"/>
      <c r="P13" s="37">
        <v>9573651.3800000008</v>
      </c>
      <c r="Q13" s="195"/>
      <c r="R13" s="275"/>
      <c r="S13" s="190"/>
      <c r="T13" s="38">
        <v>60705657.340000004</v>
      </c>
    </row>
    <row r="14" spans="1:20" x14ac:dyDescent="0.25">
      <c r="D14" s="22"/>
      <c r="E14" s="224"/>
      <c r="F14" s="225"/>
      <c r="G14" s="41" t="s">
        <v>154</v>
      </c>
      <c r="H14" s="200"/>
      <c r="I14" s="32">
        <v>40772.199999999997</v>
      </c>
      <c r="J14" s="185"/>
      <c r="K14" s="196"/>
      <c r="L14" s="185"/>
      <c r="M14" s="226"/>
      <c r="N14" s="202"/>
      <c r="O14" s="222"/>
      <c r="P14" s="37">
        <v>50878821.439999998</v>
      </c>
      <c r="Q14" s="195"/>
      <c r="R14" s="275"/>
      <c r="S14" s="190"/>
      <c r="T14" s="38">
        <v>194672676.41999999</v>
      </c>
    </row>
    <row r="15" spans="1:20" x14ac:dyDescent="0.25">
      <c r="D15" s="22"/>
      <c r="E15" s="220"/>
      <c r="F15" s="225"/>
      <c r="G15" s="41" t="s">
        <v>49</v>
      </c>
      <c r="H15" s="200"/>
      <c r="I15" s="32">
        <v>2</v>
      </c>
      <c r="J15" s="185"/>
      <c r="K15" s="196"/>
      <c r="L15" s="185"/>
      <c r="M15" s="226"/>
      <c r="N15" s="203"/>
      <c r="O15" s="223"/>
      <c r="P15" s="37">
        <v>148.19999999999999</v>
      </c>
      <c r="Q15" s="195"/>
      <c r="R15" s="276"/>
      <c r="S15" s="191"/>
      <c r="T15" s="38">
        <v>4479.33</v>
      </c>
    </row>
    <row r="16" spans="1:20" x14ac:dyDescent="0.25">
      <c r="D16" s="22"/>
      <c r="E16" s="219" t="s">
        <v>153</v>
      </c>
      <c r="F16" s="225" t="s">
        <v>152</v>
      </c>
      <c r="G16" s="41" t="s">
        <v>151</v>
      </c>
      <c r="H16" s="200">
        <v>3361756.62</v>
      </c>
      <c r="I16" s="32">
        <v>101</v>
      </c>
      <c r="J16" s="185" t="s">
        <v>185</v>
      </c>
      <c r="K16" s="196">
        <v>1</v>
      </c>
      <c r="L16" s="185"/>
      <c r="M16" s="226">
        <v>651724169.85000002</v>
      </c>
      <c r="N16" s="204">
        <v>117</v>
      </c>
      <c r="O16" s="221">
        <v>11943795</v>
      </c>
      <c r="P16" s="37">
        <v>11777.91</v>
      </c>
      <c r="Q16" s="195">
        <v>1956887621.5899999</v>
      </c>
      <c r="R16" s="277">
        <v>4747</v>
      </c>
      <c r="S16" s="189">
        <v>39376039</v>
      </c>
      <c r="T16" s="38">
        <v>11219697.119999999</v>
      </c>
    </row>
    <row r="17" spans="4:20" x14ac:dyDescent="0.25">
      <c r="D17" s="22"/>
      <c r="E17" s="220"/>
      <c r="F17" s="225"/>
      <c r="G17" s="41" t="s">
        <v>150</v>
      </c>
      <c r="H17" s="200"/>
      <c r="I17" s="32">
        <v>3499293</v>
      </c>
      <c r="J17" s="185"/>
      <c r="K17" s="196"/>
      <c r="L17" s="185"/>
      <c r="M17" s="226"/>
      <c r="N17" s="203"/>
      <c r="O17" s="223"/>
      <c r="P17" s="37">
        <v>875431684.73000002</v>
      </c>
      <c r="Q17" s="195"/>
      <c r="R17" s="276"/>
      <c r="S17" s="191"/>
      <c r="T17" s="38">
        <v>3222007758.02</v>
      </c>
    </row>
    <row r="18" spans="4:20" x14ac:dyDescent="0.25">
      <c r="D18" s="22"/>
      <c r="E18" s="219" t="s">
        <v>149</v>
      </c>
      <c r="F18" s="225" t="s">
        <v>148</v>
      </c>
      <c r="G18" s="49" t="s">
        <v>167</v>
      </c>
      <c r="H18" s="200">
        <v>0</v>
      </c>
      <c r="I18" s="32">
        <v>297318</v>
      </c>
      <c r="J18" s="185" t="s">
        <v>104</v>
      </c>
      <c r="K18" s="196">
        <v>13</v>
      </c>
      <c r="L18" s="185"/>
      <c r="M18" s="226">
        <v>611954782.05999994</v>
      </c>
      <c r="N18" s="204">
        <v>108</v>
      </c>
      <c r="O18" s="221">
        <v>11168480</v>
      </c>
      <c r="P18" s="37">
        <v>487632981.74000001</v>
      </c>
      <c r="Q18" s="195">
        <v>1738440591.3399999</v>
      </c>
      <c r="R18" s="277">
        <v>4456</v>
      </c>
      <c r="S18" s="189">
        <v>36911462</v>
      </c>
      <c r="T18" s="38">
        <v>736371536.25</v>
      </c>
    </row>
    <row r="19" spans="4:20" x14ac:dyDescent="0.25">
      <c r="D19" s="22"/>
      <c r="E19" s="220"/>
      <c r="F19" s="225"/>
      <c r="G19" s="49" t="s">
        <v>102</v>
      </c>
      <c r="H19" s="200"/>
      <c r="I19" s="32">
        <v>33865</v>
      </c>
      <c r="J19" s="185"/>
      <c r="K19" s="196"/>
      <c r="L19" s="185"/>
      <c r="M19" s="226"/>
      <c r="N19" s="203"/>
      <c r="O19" s="223"/>
      <c r="P19" s="37">
        <v>4760422.51</v>
      </c>
      <c r="Q19" s="195"/>
      <c r="R19" s="276"/>
      <c r="S19" s="191"/>
      <c r="T19" s="38">
        <v>17521169.719999999</v>
      </c>
    </row>
    <row r="20" spans="4:20" x14ac:dyDescent="0.25">
      <c r="D20" s="22"/>
      <c r="E20" s="219" t="s">
        <v>130</v>
      </c>
      <c r="F20" s="225" t="s">
        <v>165</v>
      </c>
      <c r="G20" s="50" t="s">
        <v>164</v>
      </c>
      <c r="H20" s="200">
        <v>1939.75</v>
      </c>
      <c r="I20" s="32">
        <v>492218</v>
      </c>
      <c r="J20" s="185" t="s">
        <v>104</v>
      </c>
      <c r="K20" s="196">
        <v>13</v>
      </c>
      <c r="L20" s="185"/>
      <c r="M20" s="226">
        <v>176349471.71000001</v>
      </c>
      <c r="N20" s="204">
        <v>112</v>
      </c>
      <c r="O20" s="221">
        <v>11646060</v>
      </c>
      <c r="P20" s="37">
        <v>356214803.12</v>
      </c>
      <c r="Q20" s="195">
        <v>530770691.97000003</v>
      </c>
      <c r="R20" s="277">
        <v>4577</v>
      </c>
      <c r="S20" s="189">
        <v>37953969</v>
      </c>
      <c r="T20" s="38">
        <v>531040810.57999998</v>
      </c>
    </row>
    <row r="21" spans="4:20" x14ac:dyDescent="0.25">
      <c r="D21" s="22"/>
      <c r="E21" s="220"/>
      <c r="F21" s="233"/>
      <c r="G21" s="51" t="s">
        <v>170</v>
      </c>
      <c r="H21" s="200"/>
      <c r="I21" s="32">
        <v>32766</v>
      </c>
      <c r="J21" s="185"/>
      <c r="K21" s="196"/>
      <c r="L21" s="185"/>
      <c r="M21" s="226"/>
      <c r="N21" s="203"/>
      <c r="O21" s="223"/>
      <c r="P21" s="37">
        <v>5157046.76</v>
      </c>
      <c r="Q21" s="195"/>
      <c r="R21" s="276"/>
      <c r="S21" s="191"/>
      <c r="T21" s="38">
        <v>22421718.600000001</v>
      </c>
    </row>
    <row r="22" spans="4:20" ht="30" x14ac:dyDescent="0.25">
      <c r="D22" s="22"/>
      <c r="E22" s="43" t="s">
        <v>169</v>
      </c>
      <c r="F22" s="52" t="s">
        <v>168</v>
      </c>
      <c r="G22" s="51" t="s">
        <v>126</v>
      </c>
      <c r="H22" s="32">
        <v>0</v>
      </c>
      <c r="I22" s="32">
        <v>0</v>
      </c>
      <c r="J22" s="34" t="s">
        <v>185</v>
      </c>
      <c r="K22" s="35">
        <v>1</v>
      </c>
      <c r="L22" s="34"/>
      <c r="M22" s="36">
        <v>23225363.920000002</v>
      </c>
      <c r="N22" s="44">
        <v>116</v>
      </c>
      <c r="O22" s="45">
        <v>11725306</v>
      </c>
      <c r="P22" s="37">
        <v>38761.949999999997</v>
      </c>
      <c r="Q22" s="46">
        <v>220903556.15000001</v>
      </c>
      <c r="R22" s="47">
        <v>4198</v>
      </c>
      <c r="S22" s="48">
        <v>38173399</v>
      </c>
      <c r="T22" s="38">
        <v>16527795.859999999</v>
      </c>
    </row>
    <row r="23" spans="4:20" x14ac:dyDescent="0.25">
      <c r="D23" s="22"/>
      <c r="E23" s="43" t="s">
        <v>125</v>
      </c>
      <c r="F23" s="52" t="s">
        <v>124</v>
      </c>
      <c r="G23" s="53" t="s">
        <v>172</v>
      </c>
      <c r="H23" s="32">
        <v>3993</v>
      </c>
      <c r="I23" s="32">
        <v>2250000</v>
      </c>
      <c r="J23" s="34" t="s">
        <v>185</v>
      </c>
      <c r="K23" s="35">
        <v>1</v>
      </c>
      <c r="L23" s="34"/>
      <c r="M23" s="36">
        <v>268179731.30000001</v>
      </c>
      <c r="N23" s="44">
        <v>118</v>
      </c>
      <c r="O23" s="45">
        <v>12019074</v>
      </c>
      <c r="P23" s="37">
        <v>708313800.45000005</v>
      </c>
      <c r="Q23" s="46">
        <v>1149315339.73</v>
      </c>
      <c r="R23" s="47">
        <v>4816</v>
      </c>
      <c r="S23" s="48">
        <v>39722165</v>
      </c>
      <c r="T23" s="38">
        <v>2023154358.3599999</v>
      </c>
    </row>
    <row r="24" spans="4:20" ht="30" x14ac:dyDescent="0.25">
      <c r="D24" s="22"/>
      <c r="E24" s="43" t="s">
        <v>171</v>
      </c>
      <c r="F24" s="52" t="s">
        <v>175</v>
      </c>
      <c r="G24" s="51" t="s">
        <v>174</v>
      </c>
      <c r="H24" s="32">
        <v>4239161.26</v>
      </c>
      <c r="I24" s="32">
        <v>0</v>
      </c>
      <c r="J24" s="34" t="s">
        <v>185</v>
      </c>
      <c r="K24" s="35">
        <v>1</v>
      </c>
      <c r="L24" s="34"/>
      <c r="M24" s="36">
        <v>341574110.83999997</v>
      </c>
      <c r="N24" s="44">
        <v>118</v>
      </c>
      <c r="O24" s="45">
        <v>12019074</v>
      </c>
      <c r="P24" s="37">
        <v>133709631.11</v>
      </c>
      <c r="Q24" s="46">
        <v>1033990512.58</v>
      </c>
      <c r="R24" s="47">
        <v>3685</v>
      </c>
      <c r="S24" s="48">
        <v>38960036</v>
      </c>
      <c r="T24" s="38">
        <v>1582278360.97</v>
      </c>
    </row>
    <row r="25" spans="4:20" x14ac:dyDescent="0.25">
      <c r="D25" s="22"/>
      <c r="E25" s="219" t="s">
        <v>173</v>
      </c>
      <c r="F25" s="233" t="s">
        <v>177</v>
      </c>
      <c r="G25" s="51" t="s">
        <v>176</v>
      </c>
      <c r="H25" s="200">
        <v>2722109.77</v>
      </c>
      <c r="I25" s="32">
        <v>6792</v>
      </c>
      <c r="J25" s="227" t="s">
        <v>185</v>
      </c>
      <c r="K25" s="230">
        <v>1</v>
      </c>
      <c r="L25" s="227"/>
      <c r="M25" s="226">
        <v>100469566.36</v>
      </c>
      <c r="N25" s="204">
        <v>117</v>
      </c>
      <c r="O25" s="221">
        <v>11954475</v>
      </c>
      <c r="P25" s="37">
        <v>427732.21</v>
      </c>
      <c r="Q25" s="195">
        <v>312623200.69</v>
      </c>
      <c r="R25" s="277">
        <v>2714</v>
      </c>
      <c r="S25" s="189">
        <v>38537494</v>
      </c>
      <c r="T25" s="38">
        <v>80813634.079999998</v>
      </c>
    </row>
    <row r="26" spans="4:20" x14ac:dyDescent="0.25">
      <c r="D26" s="22"/>
      <c r="E26" s="224"/>
      <c r="F26" s="233"/>
      <c r="G26" s="51" t="s">
        <v>184</v>
      </c>
      <c r="H26" s="200"/>
      <c r="I26" s="32">
        <v>211501</v>
      </c>
      <c r="J26" s="228"/>
      <c r="K26" s="231"/>
      <c r="L26" s="228"/>
      <c r="M26" s="226"/>
      <c r="N26" s="202"/>
      <c r="O26" s="222"/>
      <c r="P26" s="37">
        <v>13010857.109999999</v>
      </c>
      <c r="Q26" s="195"/>
      <c r="R26" s="275"/>
      <c r="S26" s="190"/>
      <c r="T26" s="38">
        <v>55540445.75</v>
      </c>
    </row>
    <row r="27" spans="4:20" x14ac:dyDescent="0.25">
      <c r="D27" s="22"/>
      <c r="E27" s="220"/>
      <c r="F27" s="233"/>
      <c r="G27" s="53" t="s">
        <v>183</v>
      </c>
      <c r="H27" s="200"/>
      <c r="I27" s="32">
        <v>0.62</v>
      </c>
      <c r="J27" s="229"/>
      <c r="K27" s="232"/>
      <c r="L27" s="229"/>
      <c r="M27" s="226"/>
      <c r="N27" s="203"/>
      <c r="O27" s="223"/>
      <c r="P27" s="37">
        <v>14062238.279999999</v>
      </c>
      <c r="Q27" s="195"/>
      <c r="R27" s="276"/>
      <c r="S27" s="191"/>
      <c r="T27" s="38">
        <v>32397299.890000001</v>
      </c>
    </row>
    <row r="28" spans="4:20" ht="30" x14ac:dyDescent="0.25">
      <c r="D28" s="22"/>
      <c r="E28" s="43" t="s">
        <v>182</v>
      </c>
      <c r="F28" s="30" t="s">
        <v>181</v>
      </c>
      <c r="G28" s="50" t="s">
        <v>179</v>
      </c>
      <c r="H28" s="32">
        <v>285147.7</v>
      </c>
      <c r="I28" s="32">
        <v>0</v>
      </c>
      <c r="J28" s="34" t="s">
        <v>180</v>
      </c>
      <c r="K28" s="35">
        <v>14</v>
      </c>
      <c r="L28" s="34"/>
      <c r="M28" s="36">
        <v>124103608.97</v>
      </c>
      <c r="N28" s="44">
        <v>72</v>
      </c>
      <c r="O28" s="45">
        <v>7966907</v>
      </c>
      <c r="P28" s="37">
        <v>49141724.420000002</v>
      </c>
      <c r="Q28" s="46">
        <v>528639236.51999998</v>
      </c>
      <c r="R28" s="47">
        <v>1379</v>
      </c>
      <c r="S28" s="48">
        <v>25290092</v>
      </c>
      <c r="T28" s="38">
        <v>484619742.60000002</v>
      </c>
    </row>
    <row r="29" spans="4:20" x14ac:dyDescent="0.25">
      <c r="D29" s="22"/>
      <c r="E29" s="219" t="s">
        <v>178</v>
      </c>
      <c r="F29" s="225" t="s">
        <v>161</v>
      </c>
      <c r="G29" s="50" t="s">
        <v>141</v>
      </c>
      <c r="H29" s="200">
        <v>1776440.39</v>
      </c>
      <c r="I29" s="32">
        <v>52</v>
      </c>
      <c r="J29" s="185" t="s">
        <v>185</v>
      </c>
      <c r="K29" s="196">
        <v>1</v>
      </c>
      <c r="L29" s="185"/>
      <c r="M29" s="226">
        <v>33700508.770000003</v>
      </c>
      <c r="N29" s="204">
        <v>118</v>
      </c>
      <c r="O29" s="221">
        <v>12019074</v>
      </c>
      <c r="P29" s="37">
        <v>2022.33</v>
      </c>
      <c r="Q29" s="195">
        <v>159016513.34</v>
      </c>
      <c r="R29" s="277">
        <v>1576</v>
      </c>
      <c r="S29" s="189">
        <v>35223030</v>
      </c>
      <c r="T29" s="38">
        <v>105101.92</v>
      </c>
    </row>
    <row r="30" spans="4:20" ht="30" x14ac:dyDescent="0.25">
      <c r="D30" s="22"/>
      <c r="E30" s="220"/>
      <c r="F30" s="233"/>
      <c r="G30" s="53" t="s">
        <v>160</v>
      </c>
      <c r="H30" s="200"/>
      <c r="I30" s="32">
        <v>12545</v>
      </c>
      <c r="J30" s="185"/>
      <c r="K30" s="196"/>
      <c r="L30" s="185"/>
      <c r="M30" s="226"/>
      <c r="N30" s="203"/>
      <c r="O30" s="223"/>
      <c r="P30" s="37">
        <v>73737.13</v>
      </c>
      <c r="Q30" s="195"/>
      <c r="R30" s="276"/>
      <c r="S30" s="191"/>
      <c r="T30" s="38">
        <v>574591.31999999995</v>
      </c>
    </row>
    <row r="31" spans="4:20" x14ac:dyDescent="0.25">
      <c r="D31" s="22"/>
      <c r="E31" s="219" t="s">
        <v>159</v>
      </c>
      <c r="F31" s="233" t="s">
        <v>142</v>
      </c>
      <c r="G31" s="53" t="s">
        <v>151</v>
      </c>
      <c r="H31" s="200">
        <v>4438700.21</v>
      </c>
      <c r="I31" s="32">
        <v>29</v>
      </c>
      <c r="J31" s="185" t="s">
        <v>185</v>
      </c>
      <c r="K31" s="196">
        <v>1</v>
      </c>
      <c r="L31" s="185"/>
      <c r="M31" s="226">
        <v>1006870729.29</v>
      </c>
      <c r="N31" s="204">
        <v>118</v>
      </c>
      <c r="O31" s="221">
        <v>12019074</v>
      </c>
      <c r="P31" s="37">
        <v>8766.43</v>
      </c>
      <c r="Q31" s="195">
        <v>3418724879.4499998</v>
      </c>
      <c r="R31" s="277">
        <v>2502</v>
      </c>
      <c r="S31" s="189">
        <v>37352174</v>
      </c>
      <c r="T31" s="38">
        <v>178587.15</v>
      </c>
    </row>
    <row r="32" spans="4:20" x14ac:dyDescent="0.25">
      <c r="D32" s="22"/>
      <c r="E32" s="224"/>
      <c r="F32" s="233"/>
      <c r="G32" s="53" t="s">
        <v>163</v>
      </c>
      <c r="H32" s="200"/>
      <c r="I32" s="32">
        <v>0</v>
      </c>
      <c r="J32" s="185"/>
      <c r="K32" s="196"/>
      <c r="L32" s="185"/>
      <c r="M32" s="226"/>
      <c r="N32" s="202"/>
      <c r="O32" s="222"/>
      <c r="P32" s="37">
        <v>51.01</v>
      </c>
      <c r="Q32" s="195"/>
      <c r="R32" s="275"/>
      <c r="S32" s="190"/>
      <c r="T32" s="38">
        <v>667.85</v>
      </c>
    </row>
    <row r="33" spans="4:20" ht="30" x14ac:dyDescent="0.25">
      <c r="D33" s="22"/>
      <c r="E33" s="224"/>
      <c r="F33" s="233"/>
      <c r="G33" s="53" t="s">
        <v>162</v>
      </c>
      <c r="H33" s="200"/>
      <c r="I33" s="54">
        <v>0</v>
      </c>
      <c r="J33" s="185"/>
      <c r="K33" s="196"/>
      <c r="L33" s="185"/>
      <c r="M33" s="226"/>
      <c r="N33" s="202"/>
      <c r="O33" s="222"/>
      <c r="P33" s="37">
        <v>32.020000000000003</v>
      </c>
      <c r="Q33" s="195"/>
      <c r="R33" s="275"/>
      <c r="S33" s="190"/>
      <c r="T33" s="38">
        <v>4220</v>
      </c>
    </row>
    <row r="34" spans="4:20" x14ac:dyDescent="0.25">
      <c r="D34" s="22"/>
      <c r="E34" s="224"/>
      <c r="F34" s="233"/>
      <c r="G34" s="53" t="s">
        <v>46</v>
      </c>
      <c r="H34" s="200"/>
      <c r="I34" s="54">
        <v>4244.33</v>
      </c>
      <c r="J34" s="185"/>
      <c r="K34" s="196"/>
      <c r="L34" s="185"/>
      <c r="M34" s="226"/>
      <c r="N34" s="202"/>
      <c r="O34" s="222"/>
      <c r="P34" s="37">
        <v>646490.87</v>
      </c>
      <c r="Q34" s="195"/>
      <c r="R34" s="275"/>
      <c r="S34" s="190"/>
      <c r="T34" s="38">
        <v>62583965.659999996</v>
      </c>
    </row>
    <row r="35" spans="4:20" x14ac:dyDescent="0.25">
      <c r="D35" s="22"/>
      <c r="E35" s="224"/>
      <c r="F35" s="233"/>
      <c r="G35" s="53" t="s">
        <v>66</v>
      </c>
      <c r="H35" s="200"/>
      <c r="I35" s="32">
        <v>0</v>
      </c>
      <c r="J35" s="185"/>
      <c r="K35" s="196"/>
      <c r="L35" s="185"/>
      <c r="M35" s="226"/>
      <c r="N35" s="202"/>
      <c r="O35" s="222"/>
      <c r="P35" s="37">
        <v>54.01</v>
      </c>
      <c r="Q35" s="195"/>
      <c r="R35" s="275"/>
      <c r="S35" s="190"/>
      <c r="T35" s="38">
        <v>28146.36</v>
      </c>
    </row>
    <row r="36" spans="4:20" x14ac:dyDescent="0.25">
      <c r="D36" s="22"/>
      <c r="E36" s="224"/>
      <c r="F36" s="233"/>
      <c r="G36" s="53" t="s">
        <v>136</v>
      </c>
      <c r="H36" s="200"/>
      <c r="I36" s="32">
        <v>0</v>
      </c>
      <c r="J36" s="185"/>
      <c r="K36" s="196"/>
      <c r="L36" s="185"/>
      <c r="M36" s="226"/>
      <c r="N36" s="202"/>
      <c r="O36" s="222"/>
      <c r="P36" s="37">
        <v>283.01</v>
      </c>
      <c r="Q36" s="195"/>
      <c r="R36" s="275"/>
      <c r="S36" s="190"/>
      <c r="T36" s="38">
        <v>36445.75</v>
      </c>
    </row>
    <row r="37" spans="4:20" x14ac:dyDescent="0.25">
      <c r="D37" s="22"/>
      <c r="E37" s="220"/>
      <c r="F37" s="233"/>
      <c r="G37" s="53" t="s">
        <v>67</v>
      </c>
      <c r="H37" s="200"/>
      <c r="I37" s="54">
        <v>5</v>
      </c>
      <c r="J37" s="185"/>
      <c r="K37" s="196"/>
      <c r="L37" s="185"/>
      <c r="M37" s="226"/>
      <c r="N37" s="203"/>
      <c r="O37" s="223"/>
      <c r="P37" s="37">
        <v>561</v>
      </c>
      <c r="Q37" s="195"/>
      <c r="R37" s="276"/>
      <c r="S37" s="191"/>
      <c r="T37" s="38">
        <v>5883.17</v>
      </c>
    </row>
    <row r="38" spans="4:20" x14ac:dyDescent="0.25">
      <c r="D38" s="22"/>
      <c r="E38" s="219" t="s">
        <v>135</v>
      </c>
      <c r="F38" s="225" t="s">
        <v>64</v>
      </c>
      <c r="G38" s="49" t="s">
        <v>134</v>
      </c>
      <c r="H38" s="200">
        <v>3037176.44</v>
      </c>
      <c r="I38" s="54">
        <v>73</v>
      </c>
      <c r="J38" s="185" t="s">
        <v>104</v>
      </c>
      <c r="K38" s="196">
        <v>13</v>
      </c>
      <c r="L38" s="185"/>
      <c r="M38" s="226">
        <v>226847030.94999999</v>
      </c>
      <c r="N38" s="204">
        <v>83</v>
      </c>
      <c r="O38" s="221">
        <v>8913639</v>
      </c>
      <c r="P38" s="37">
        <v>2998.98</v>
      </c>
      <c r="Q38" s="195">
        <v>625393619.57000005</v>
      </c>
      <c r="R38" s="277">
        <v>868</v>
      </c>
      <c r="S38" s="189">
        <v>24504566</v>
      </c>
      <c r="T38" s="38">
        <v>9519.42</v>
      </c>
    </row>
    <row r="39" spans="4:20" x14ac:dyDescent="0.25">
      <c r="D39" s="22"/>
      <c r="E39" s="220"/>
      <c r="F39" s="225"/>
      <c r="G39" s="49" t="s">
        <v>133</v>
      </c>
      <c r="H39" s="200"/>
      <c r="I39" s="54">
        <v>9</v>
      </c>
      <c r="J39" s="185"/>
      <c r="K39" s="196"/>
      <c r="L39" s="185"/>
      <c r="M39" s="226"/>
      <c r="N39" s="203"/>
      <c r="O39" s="223"/>
      <c r="P39" s="37">
        <v>722.16</v>
      </c>
      <c r="Q39" s="195"/>
      <c r="R39" s="276"/>
      <c r="S39" s="191"/>
      <c r="T39" s="38">
        <v>31487.47</v>
      </c>
    </row>
    <row r="40" spans="4:20" x14ac:dyDescent="0.25">
      <c r="D40" s="22"/>
      <c r="E40" s="219" t="s">
        <v>132</v>
      </c>
      <c r="F40" s="225" t="s">
        <v>131</v>
      </c>
      <c r="G40" s="49" t="s">
        <v>151</v>
      </c>
      <c r="H40" s="200">
        <v>6642798.5099999998</v>
      </c>
      <c r="I40" s="54">
        <v>53</v>
      </c>
      <c r="J40" s="185" t="s">
        <v>185</v>
      </c>
      <c r="K40" s="196">
        <v>1</v>
      </c>
      <c r="L40" s="185"/>
      <c r="M40" s="226">
        <v>310426802.44999999</v>
      </c>
      <c r="N40" s="204">
        <v>118</v>
      </c>
      <c r="O40" s="221">
        <v>12019074</v>
      </c>
      <c r="P40" s="37">
        <v>319350.57</v>
      </c>
      <c r="Q40" s="195">
        <v>1219800449.73</v>
      </c>
      <c r="R40" s="277">
        <v>3712</v>
      </c>
      <c r="S40" s="189">
        <v>39082902</v>
      </c>
      <c r="T40" s="38">
        <v>1317758.17</v>
      </c>
    </row>
    <row r="41" spans="4:20" x14ac:dyDescent="0.25">
      <c r="D41" s="22"/>
      <c r="E41" s="220"/>
      <c r="F41" s="225"/>
      <c r="G41" s="49" t="s">
        <v>129</v>
      </c>
      <c r="H41" s="200"/>
      <c r="I41" s="54">
        <v>405386</v>
      </c>
      <c r="J41" s="185"/>
      <c r="K41" s="196"/>
      <c r="L41" s="185"/>
      <c r="M41" s="226"/>
      <c r="N41" s="203"/>
      <c r="O41" s="223"/>
      <c r="P41" s="37">
        <v>31050205</v>
      </c>
      <c r="Q41" s="195"/>
      <c r="R41" s="276"/>
      <c r="S41" s="191"/>
      <c r="T41" s="38">
        <v>198127515.74000001</v>
      </c>
    </row>
    <row r="42" spans="4:20" x14ac:dyDescent="0.25">
      <c r="D42" s="22"/>
      <c r="E42" s="219" t="s">
        <v>128</v>
      </c>
      <c r="F42" s="225" t="s">
        <v>127</v>
      </c>
      <c r="G42" s="49" t="s">
        <v>123</v>
      </c>
      <c r="H42" s="200">
        <v>0</v>
      </c>
      <c r="I42" s="54">
        <v>0</v>
      </c>
      <c r="J42" s="227" t="s">
        <v>185</v>
      </c>
      <c r="K42" s="230">
        <v>1</v>
      </c>
      <c r="L42" s="227"/>
      <c r="M42" s="226">
        <v>374119010.31</v>
      </c>
      <c r="N42" s="204">
        <v>102</v>
      </c>
      <c r="O42" s="221">
        <v>10603132</v>
      </c>
      <c r="P42" s="37">
        <v>12367874.470000001</v>
      </c>
      <c r="Q42" s="195">
        <v>1635944555.75</v>
      </c>
      <c r="R42" s="277">
        <v>662</v>
      </c>
      <c r="S42" s="189">
        <v>25276619</v>
      </c>
      <c r="T42" s="38">
        <v>16222190.09</v>
      </c>
    </row>
    <row r="43" spans="4:20" x14ac:dyDescent="0.25">
      <c r="D43" s="22"/>
      <c r="E43" s="224"/>
      <c r="F43" s="225"/>
      <c r="G43" s="49" t="s">
        <v>122</v>
      </c>
      <c r="H43" s="200"/>
      <c r="I43" s="32">
        <v>0</v>
      </c>
      <c r="J43" s="228"/>
      <c r="K43" s="231"/>
      <c r="L43" s="228"/>
      <c r="M43" s="226"/>
      <c r="N43" s="202"/>
      <c r="O43" s="222"/>
      <c r="P43" s="37">
        <v>334918231.13999999</v>
      </c>
      <c r="Q43" s="195"/>
      <c r="R43" s="275"/>
      <c r="S43" s="190"/>
      <c r="T43" s="38">
        <v>1278499662.5799999</v>
      </c>
    </row>
    <row r="44" spans="4:20" x14ac:dyDescent="0.25">
      <c r="D44" s="22"/>
      <c r="E44" s="220"/>
      <c r="F44" s="225"/>
      <c r="G44" s="49" t="s">
        <v>121</v>
      </c>
      <c r="H44" s="200"/>
      <c r="I44" s="32">
        <v>0</v>
      </c>
      <c r="J44" s="229"/>
      <c r="K44" s="232"/>
      <c r="L44" s="229"/>
      <c r="M44" s="226"/>
      <c r="N44" s="203"/>
      <c r="O44" s="223"/>
      <c r="P44" s="37">
        <v>2453.9</v>
      </c>
      <c r="Q44" s="195"/>
      <c r="R44" s="276"/>
      <c r="S44" s="191"/>
      <c r="T44" s="38">
        <v>7613.6</v>
      </c>
    </row>
    <row r="45" spans="4:20" x14ac:dyDescent="0.25">
      <c r="D45" s="22"/>
      <c r="E45" s="219" t="s">
        <v>120</v>
      </c>
      <c r="F45" s="225" t="s">
        <v>144</v>
      </c>
      <c r="G45" s="49" t="s">
        <v>151</v>
      </c>
      <c r="H45" s="200">
        <v>0</v>
      </c>
      <c r="I45" s="32">
        <v>27</v>
      </c>
      <c r="J45" s="227" t="s">
        <v>185</v>
      </c>
      <c r="K45" s="230">
        <v>1</v>
      </c>
      <c r="L45" s="227"/>
      <c r="M45" s="226">
        <v>53860539.640000001</v>
      </c>
      <c r="N45" s="204">
        <v>118</v>
      </c>
      <c r="O45" s="221">
        <v>12019074</v>
      </c>
      <c r="P45" s="37">
        <v>1565.55</v>
      </c>
      <c r="Q45" s="195">
        <v>119189316.84</v>
      </c>
      <c r="R45" s="277">
        <v>1736</v>
      </c>
      <c r="S45" s="189">
        <v>34300888</v>
      </c>
      <c r="T45" s="38">
        <v>1646386.17</v>
      </c>
    </row>
    <row r="46" spans="4:20" x14ac:dyDescent="0.25">
      <c r="D46" s="22"/>
      <c r="E46" s="220"/>
      <c r="F46" s="225"/>
      <c r="G46" s="49" t="s">
        <v>143</v>
      </c>
      <c r="H46" s="200"/>
      <c r="I46" s="32">
        <v>0</v>
      </c>
      <c r="J46" s="229"/>
      <c r="K46" s="232"/>
      <c r="L46" s="229"/>
      <c r="M46" s="226"/>
      <c r="N46" s="203"/>
      <c r="O46" s="223"/>
      <c r="P46" s="37">
        <v>2701225.58</v>
      </c>
      <c r="Q46" s="195"/>
      <c r="R46" s="276"/>
      <c r="S46" s="191"/>
      <c r="T46" s="38">
        <v>146219231.22999999</v>
      </c>
    </row>
    <row r="47" spans="4:20" ht="30" x14ac:dyDescent="0.25">
      <c r="D47" s="22"/>
      <c r="E47" s="43" t="s">
        <v>171</v>
      </c>
      <c r="F47" s="52" t="s">
        <v>140</v>
      </c>
      <c r="G47" s="53" t="s">
        <v>139</v>
      </c>
      <c r="H47" s="32">
        <v>0</v>
      </c>
      <c r="I47" s="32">
        <v>2.81</v>
      </c>
      <c r="J47" s="34" t="s">
        <v>185</v>
      </c>
      <c r="K47" s="35">
        <v>1</v>
      </c>
      <c r="L47" s="34"/>
      <c r="M47" s="36">
        <v>247895516.94</v>
      </c>
      <c r="N47" s="44">
        <v>113</v>
      </c>
      <c r="O47" s="45">
        <v>11511024</v>
      </c>
      <c r="P47" s="37">
        <v>19604559.59</v>
      </c>
      <c r="Q47" s="46">
        <v>543077141.09000003</v>
      </c>
      <c r="R47" s="47">
        <v>2799</v>
      </c>
      <c r="S47" s="48">
        <v>36344935</v>
      </c>
      <c r="T47" s="38">
        <v>93626370.939999998</v>
      </c>
    </row>
    <row r="48" spans="4:20" ht="30" x14ac:dyDescent="0.25">
      <c r="D48" s="22"/>
      <c r="E48" s="43" t="s">
        <v>109</v>
      </c>
      <c r="F48" s="30" t="s">
        <v>108</v>
      </c>
      <c r="G48" s="49" t="s">
        <v>154</v>
      </c>
      <c r="H48" s="32">
        <v>224193.91</v>
      </c>
      <c r="I48" s="32">
        <v>40722.199999999997</v>
      </c>
      <c r="J48" s="34" t="s">
        <v>185</v>
      </c>
      <c r="K48" s="35">
        <v>1</v>
      </c>
      <c r="L48" s="34"/>
      <c r="M48" s="36">
        <v>70436890.849999994</v>
      </c>
      <c r="N48" s="44">
        <v>94</v>
      </c>
      <c r="O48" s="45">
        <v>9654728</v>
      </c>
      <c r="P48" s="37">
        <v>49427645.759999998</v>
      </c>
      <c r="Q48" s="46">
        <v>176146784.94</v>
      </c>
      <c r="R48" s="47">
        <v>1292</v>
      </c>
      <c r="S48" s="48">
        <v>28305843</v>
      </c>
      <c r="T48" s="38">
        <v>101476389.33</v>
      </c>
    </row>
    <row r="49" spans="4:20" ht="15" customHeight="1" x14ac:dyDescent="0.25">
      <c r="D49" s="22"/>
      <c r="E49" s="239" t="s">
        <v>120</v>
      </c>
      <c r="F49" s="241" t="s">
        <v>107</v>
      </c>
      <c r="G49" s="49" t="s">
        <v>151</v>
      </c>
      <c r="H49" s="257">
        <v>0</v>
      </c>
      <c r="I49" s="32">
        <v>0</v>
      </c>
      <c r="J49" s="227" t="s">
        <v>185</v>
      </c>
      <c r="K49" s="230">
        <v>1</v>
      </c>
      <c r="L49" s="227"/>
      <c r="M49" s="265">
        <v>20405966.02</v>
      </c>
      <c r="N49" s="204">
        <v>117</v>
      </c>
      <c r="O49" s="282">
        <v>11968322</v>
      </c>
      <c r="P49" s="37">
        <v>293.51</v>
      </c>
      <c r="Q49" s="283">
        <v>62071303.539999999</v>
      </c>
      <c r="R49" s="277">
        <v>1291</v>
      </c>
      <c r="S49" s="267">
        <v>31761375</v>
      </c>
      <c r="T49" s="38">
        <v>21227.4</v>
      </c>
    </row>
    <row r="50" spans="4:20" ht="15" customHeight="1" thickBot="1" x14ac:dyDescent="0.3">
      <c r="D50" s="22"/>
      <c r="E50" s="240"/>
      <c r="F50" s="242"/>
      <c r="G50" s="55" t="s">
        <v>143</v>
      </c>
      <c r="H50" s="258"/>
      <c r="I50" s="56">
        <v>29</v>
      </c>
      <c r="J50" s="228"/>
      <c r="K50" s="231"/>
      <c r="L50" s="228"/>
      <c r="M50" s="266"/>
      <c r="N50" s="202"/>
      <c r="O50" s="214"/>
      <c r="P50" s="57">
        <v>21015091.670000002</v>
      </c>
      <c r="Q50" s="284"/>
      <c r="R50" s="275"/>
      <c r="S50" s="187"/>
      <c r="T50" s="58">
        <v>151737895.16</v>
      </c>
    </row>
    <row r="51" spans="4:20" ht="15.75" thickBot="1" x14ac:dyDescent="0.3">
      <c r="D51" s="22"/>
      <c r="E51" s="59" t="s">
        <v>118</v>
      </c>
      <c r="F51" s="60"/>
      <c r="G51" s="61"/>
      <c r="H51" s="62">
        <v>29781094.18</v>
      </c>
      <c r="I51" s="63"/>
      <c r="J51" s="64"/>
      <c r="K51" s="65"/>
      <c r="L51" s="64"/>
      <c r="M51" s="66">
        <v>5597801150.1999998</v>
      </c>
      <c r="N51" s="67">
        <v>118</v>
      </c>
      <c r="O51" s="68">
        <v>12019074</v>
      </c>
      <c r="P51" s="69"/>
      <c r="Q51" s="70">
        <v>18530323246.82</v>
      </c>
      <c r="R51" s="71">
        <v>4873</v>
      </c>
      <c r="S51" s="72">
        <v>39770065</v>
      </c>
      <c r="T51" s="73"/>
    </row>
    <row r="52" spans="4:20" ht="30.75" thickBot="1" x14ac:dyDescent="0.3">
      <c r="D52" s="74" t="s">
        <v>119</v>
      </c>
      <c r="E52" s="234" t="s">
        <v>106</v>
      </c>
      <c r="F52" s="236" t="s">
        <v>105</v>
      </c>
      <c r="G52" s="75" t="s">
        <v>103</v>
      </c>
      <c r="H52" s="262">
        <v>0</v>
      </c>
      <c r="I52" s="76">
        <v>27.65</v>
      </c>
      <c r="J52" s="252" t="s">
        <v>185</v>
      </c>
      <c r="K52" s="256">
        <v>1</v>
      </c>
      <c r="L52" s="252"/>
      <c r="M52" s="253">
        <v>290129633.57999998</v>
      </c>
      <c r="N52" s="173">
        <v>118</v>
      </c>
      <c r="O52" s="287">
        <v>12019074</v>
      </c>
      <c r="P52" s="77">
        <v>26975882.23</v>
      </c>
      <c r="Q52" s="285">
        <v>1090975828.3099999</v>
      </c>
      <c r="R52" s="278">
        <v>3459</v>
      </c>
      <c r="S52" s="271">
        <v>38837227</v>
      </c>
      <c r="T52" s="78">
        <v>135210204.94</v>
      </c>
    </row>
    <row r="53" spans="4:20" x14ac:dyDescent="0.25">
      <c r="D53" s="22"/>
      <c r="E53" s="235"/>
      <c r="F53" s="237"/>
      <c r="G53" s="80" t="s">
        <v>82</v>
      </c>
      <c r="H53" s="263"/>
      <c r="I53" s="81">
        <v>47000</v>
      </c>
      <c r="J53" s="158"/>
      <c r="K53" s="160"/>
      <c r="L53" s="158"/>
      <c r="M53" s="254"/>
      <c r="N53" s="174"/>
      <c r="O53" s="288"/>
      <c r="P53" s="82">
        <v>17000512.050000001</v>
      </c>
      <c r="Q53" s="286"/>
      <c r="R53" s="279"/>
      <c r="S53" s="272"/>
      <c r="T53" s="83">
        <v>117455870.7</v>
      </c>
    </row>
    <row r="54" spans="4:20" x14ac:dyDescent="0.25">
      <c r="D54" s="22"/>
      <c r="E54" s="162" t="s">
        <v>81</v>
      </c>
      <c r="F54" s="164" t="s">
        <v>79</v>
      </c>
      <c r="G54" s="80" t="s">
        <v>151</v>
      </c>
      <c r="H54" s="244">
        <v>0</v>
      </c>
      <c r="I54" s="81">
        <v>0</v>
      </c>
      <c r="J54" s="157" t="s">
        <v>185</v>
      </c>
      <c r="K54" s="159">
        <v>1</v>
      </c>
      <c r="L54" s="157"/>
      <c r="M54" s="250">
        <v>33400394.329999998</v>
      </c>
      <c r="N54" s="172">
        <v>102</v>
      </c>
      <c r="O54" s="175">
        <v>10490561</v>
      </c>
      <c r="P54" s="82">
        <v>588.53</v>
      </c>
      <c r="Q54" s="178">
        <v>96705389.760000005</v>
      </c>
      <c r="R54" s="280">
        <v>1541</v>
      </c>
      <c r="S54" s="268">
        <v>31230976</v>
      </c>
      <c r="T54" s="83">
        <v>6761.09</v>
      </c>
    </row>
    <row r="55" spans="4:20" x14ac:dyDescent="0.25">
      <c r="D55" s="22"/>
      <c r="E55" s="163"/>
      <c r="F55" s="166"/>
      <c r="G55" s="80" t="s">
        <v>78</v>
      </c>
      <c r="H55" s="245"/>
      <c r="I55" s="81">
        <v>0</v>
      </c>
      <c r="J55" s="158"/>
      <c r="K55" s="160"/>
      <c r="L55" s="158"/>
      <c r="M55" s="251"/>
      <c r="N55" s="174"/>
      <c r="O55" s="176"/>
      <c r="P55" s="82">
        <v>1262131.3600000001</v>
      </c>
      <c r="Q55" s="180"/>
      <c r="R55" s="279"/>
      <c r="S55" s="270"/>
      <c r="T55" s="83">
        <v>2353426.09</v>
      </c>
    </row>
    <row r="56" spans="4:20" ht="15" customHeight="1" x14ac:dyDescent="0.25">
      <c r="D56" s="22"/>
      <c r="E56" s="162" t="s">
        <v>77</v>
      </c>
      <c r="F56" s="164" t="s">
        <v>97</v>
      </c>
      <c r="G56" s="80" t="s">
        <v>95</v>
      </c>
      <c r="H56" s="244">
        <v>0</v>
      </c>
      <c r="I56" s="81">
        <v>0</v>
      </c>
      <c r="J56" s="157" t="s">
        <v>96</v>
      </c>
      <c r="K56" s="159">
        <v>10</v>
      </c>
      <c r="L56" s="157"/>
      <c r="M56" s="250">
        <v>103495295.31</v>
      </c>
      <c r="N56" s="172">
        <v>96</v>
      </c>
      <c r="O56" s="175">
        <v>9932496</v>
      </c>
      <c r="P56" s="82">
        <v>66255.179999999993</v>
      </c>
      <c r="Q56" s="178">
        <v>241135759.78</v>
      </c>
      <c r="R56" s="280">
        <v>766</v>
      </c>
      <c r="S56" s="268">
        <v>26124968</v>
      </c>
      <c r="T56" s="83">
        <v>167969.71</v>
      </c>
    </row>
    <row r="57" spans="4:20" ht="30" x14ac:dyDescent="0.25">
      <c r="D57" s="22"/>
      <c r="E57" s="163"/>
      <c r="F57" s="166"/>
      <c r="G57" s="80" t="s">
        <v>94</v>
      </c>
      <c r="H57" s="245"/>
      <c r="I57" s="81">
        <v>0</v>
      </c>
      <c r="J57" s="158"/>
      <c r="K57" s="160"/>
      <c r="L57" s="158"/>
      <c r="M57" s="251"/>
      <c r="N57" s="174"/>
      <c r="O57" s="176"/>
      <c r="P57" s="82">
        <v>7445060.0700000003</v>
      </c>
      <c r="Q57" s="180"/>
      <c r="R57" s="279"/>
      <c r="S57" s="270"/>
      <c r="T57" s="83">
        <v>15640124.82</v>
      </c>
    </row>
    <row r="58" spans="4:20" x14ac:dyDescent="0.25">
      <c r="D58" s="22"/>
      <c r="E58" s="162" t="s">
        <v>93</v>
      </c>
      <c r="F58" s="164" t="s">
        <v>92</v>
      </c>
      <c r="G58" s="80" t="s">
        <v>151</v>
      </c>
      <c r="H58" s="244">
        <v>3145.79</v>
      </c>
      <c r="I58" s="81">
        <v>0</v>
      </c>
      <c r="J58" s="157" t="s">
        <v>185</v>
      </c>
      <c r="K58" s="159">
        <v>1</v>
      </c>
      <c r="L58" s="157"/>
      <c r="M58" s="250">
        <v>60004057.460000001</v>
      </c>
      <c r="N58" s="172">
        <v>104</v>
      </c>
      <c r="O58" s="175">
        <v>10614349</v>
      </c>
      <c r="P58" s="82">
        <v>64410.46</v>
      </c>
      <c r="Q58" s="178">
        <v>203924504.75</v>
      </c>
      <c r="R58" s="280">
        <v>1703</v>
      </c>
      <c r="S58" s="268">
        <v>29933478</v>
      </c>
      <c r="T58" s="83">
        <v>75321.710000000006</v>
      </c>
    </row>
    <row r="59" spans="4:20" x14ac:dyDescent="0.25">
      <c r="D59" s="22"/>
      <c r="E59" s="163"/>
      <c r="F59" s="166"/>
      <c r="G59" s="80" t="s">
        <v>91</v>
      </c>
      <c r="H59" s="245"/>
      <c r="I59" s="81">
        <v>0</v>
      </c>
      <c r="J59" s="158"/>
      <c r="K59" s="160"/>
      <c r="L59" s="158"/>
      <c r="M59" s="251"/>
      <c r="N59" s="174"/>
      <c r="O59" s="176"/>
      <c r="P59" s="82">
        <v>8979.0300000000007</v>
      </c>
      <c r="Q59" s="180"/>
      <c r="R59" s="279"/>
      <c r="S59" s="270"/>
      <c r="T59" s="83">
        <v>86441.69</v>
      </c>
    </row>
    <row r="60" spans="4:20" x14ac:dyDescent="0.25">
      <c r="D60" s="22"/>
      <c r="E60" s="162" t="s">
        <v>130</v>
      </c>
      <c r="F60" s="164" t="s">
        <v>90</v>
      </c>
      <c r="G60" s="80" t="s">
        <v>164</v>
      </c>
      <c r="H60" s="244">
        <v>0</v>
      </c>
      <c r="I60" s="81">
        <v>492128</v>
      </c>
      <c r="J60" s="157" t="s">
        <v>104</v>
      </c>
      <c r="K60" s="159">
        <v>13</v>
      </c>
      <c r="L60" s="157"/>
      <c r="M60" s="250">
        <v>145086099.30000001</v>
      </c>
      <c r="N60" s="172">
        <v>95</v>
      </c>
      <c r="O60" s="175">
        <v>10013896</v>
      </c>
      <c r="P60" s="82">
        <v>22893356.300000001</v>
      </c>
      <c r="Q60" s="178">
        <v>414516106.74000001</v>
      </c>
      <c r="R60" s="280">
        <v>4075</v>
      </c>
      <c r="S60" s="268">
        <v>34103804</v>
      </c>
      <c r="T60" s="83">
        <v>237275813.59</v>
      </c>
    </row>
    <row r="61" spans="4:20" x14ac:dyDescent="0.25">
      <c r="D61" s="22"/>
      <c r="E61" s="238"/>
      <c r="F61" s="165"/>
      <c r="G61" s="80" t="s">
        <v>170</v>
      </c>
      <c r="H61" s="264"/>
      <c r="I61" s="81">
        <v>32766</v>
      </c>
      <c r="J61" s="252"/>
      <c r="K61" s="256"/>
      <c r="L61" s="252"/>
      <c r="M61" s="255"/>
      <c r="N61" s="173"/>
      <c r="O61" s="177"/>
      <c r="P61" s="82">
        <v>3705540.77</v>
      </c>
      <c r="Q61" s="179"/>
      <c r="R61" s="278"/>
      <c r="S61" s="269"/>
      <c r="T61" s="83">
        <v>15032256.810000001</v>
      </c>
    </row>
    <row r="62" spans="4:20" x14ac:dyDescent="0.25">
      <c r="D62" s="22"/>
      <c r="E62" s="163"/>
      <c r="F62" s="166"/>
      <c r="G62" s="80" t="s">
        <v>112</v>
      </c>
      <c r="H62" s="245"/>
      <c r="I62" s="81">
        <v>0</v>
      </c>
      <c r="J62" s="158"/>
      <c r="K62" s="160"/>
      <c r="L62" s="158"/>
      <c r="M62" s="251"/>
      <c r="N62" s="174"/>
      <c r="O62" s="176"/>
      <c r="P62" s="82">
        <v>510608829.30000001</v>
      </c>
      <c r="Q62" s="180"/>
      <c r="R62" s="279"/>
      <c r="S62" s="270"/>
      <c r="T62" s="83">
        <v>2138386092.48</v>
      </c>
    </row>
    <row r="63" spans="4:20" ht="30" x14ac:dyDescent="0.25">
      <c r="D63" s="22"/>
      <c r="E63" s="84" t="s">
        <v>117</v>
      </c>
      <c r="F63" s="79" t="s">
        <v>110</v>
      </c>
      <c r="G63" s="80" t="s">
        <v>151</v>
      </c>
      <c r="H63" s="81">
        <v>0</v>
      </c>
      <c r="I63" s="81">
        <v>49</v>
      </c>
      <c r="J63" s="85" t="s">
        <v>185</v>
      </c>
      <c r="K63" s="86">
        <v>1</v>
      </c>
      <c r="L63" s="85"/>
      <c r="M63" s="87">
        <v>104281110.02</v>
      </c>
      <c r="N63" s="88">
        <v>107</v>
      </c>
      <c r="O63" s="89">
        <v>10762979</v>
      </c>
      <c r="P63" s="82">
        <v>1508.42</v>
      </c>
      <c r="Q63" s="90">
        <v>437192006.20999998</v>
      </c>
      <c r="R63" s="91">
        <v>3074</v>
      </c>
      <c r="S63" s="92">
        <v>33994973</v>
      </c>
      <c r="T63" s="83">
        <v>240507.24</v>
      </c>
    </row>
    <row r="64" spans="4:20" x14ac:dyDescent="0.25">
      <c r="D64" s="22"/>
      <c r="E64" s="162" t="s">
        <v>111</v>
      </c>
      <c r="F64" s="164" t="s">
        <v>76</v>
      </c>
      <c r="G64" s="80" t="s">
        <v>75</v>
      </c>
      <c r="H64" s="244">
        <v>10904693.18</v>
      </c>
      <c r="I64" s="81">
        <v>144</v>
      </c>
      <c r="J64" s="157" t="s">
        <v>185</v>
      </c>
      <c r="K64" s="159">
        <v>1</v>
      </c>
      <c r="L64" s="157"/>
      <c r="M64" s="250">
        <v>1034697401.87</v>
      </c>
      <c r="N64" s="172">
        <v>118</v>
      </c>
      <c r="O64" s="175">
        <v>12019074</v>
      </c>
      <c r="P64" s="82">
        <v>17506</v>
      </c>
      <c r="Q64" s="178">
        <v>3186348362.3899999</v>
      </c>
      <c r="R64" s="280">
        <v>1841</v>
      </c>
      <c r="S64" s="268">
        <v>37668848</v>
      </c>
      <c r="T64" s="83">
        <v>56211.37</v>
      </c>
    </row>
    <row r="65" spans="4:20" x14ac:dyDescent="0.25">
      <c r="D65" s="22"/>
      <c r="E65" s="163"/>
      <c r="F65" s="166"/>
      <c r="G65" s="80" t="s">
        <v>74</v>
      </c>
      <c r="H65" s="245"/>
      <c r="I65" s="81">
        <v>42</v>
      </c>
      <c r="J65" s="158"/>
      <c r="K65" s="160"/>
      <c r="L65" s="158"/>
      <c r="M65" s="251"/>
      <c r="N65" s="174"/>
      <c r="O65" s="176"/>
      <c r="P65" s="82">
        <v>4327.01</v>
      </c>
      <c r="Q65" s="180"/>
      <c r="R65" s="279"/>
      <c r="S65" s="270"/>
      <c r="T65" s="83">
        <v>14928.71</v>
      </c>
    </row>
    <row r="66" spans="4:20" x14ac:dyDescent="0.25">
      <c r="D66" s="22"/>
      <c r="E66" s="162" t="s">
        <v>114</v>
      </c>
      <c r="F66" s="164" t="s">
        <v>113</v>
      </c>
      <c r="G66" s="80" t="s">
        <v>74</v>
      </c>
      <c r="H66" s="244">
        <v>0</v>
      </c>
      <c r="I66" s="81">
        <v>42</v>
      </c>
      <c r="J66" s="157" t="s">
        <v>185</v>
      </c>
      <c r="K66" s="159">
        <v>1</v>
      </c>
      <c r="L66" s="157"/>
      <c r="M66" s="250">
        <v>183945104.81</v>
      </c>
      <c r="N66" s="172">
        <v>115</v>
      </c>
      <c r="O66" s="175">
        <v>11693300</v>
      </c>
      <c r="P66" s="82">
        <v>1161.3499999999999</v>
      </c>
      <c r="Q66" s="178">
        <v>698583880.92999995</v>
      </c>
      <c r="R66" s="280">
        <v>1580</v>
      </c>
      <c r="S66" s="268">
        <v>35029368</v>
      </c>
      <c r="T66" s="83">
        <v>3275.25</v>
      </c>
    </row>
    <row r="67" spans="4:20" x14ac:dyDescent="0.25">
      <c r="D67" s="22"/>
      <c r="E67" s="163"/>
      <c r="F67" s="166"/>
      <c r="G67" s="80" t="s">
        <v>44</v>
      </c>
      <c r="H67" s="245"/>
      <c r="I67" s="81">
        <v>144</v>
      </c>
      <c r="J67" s="158"/>
      <c r="K67" s="160"/>
      <c r="L67" s="158"/>
      <c r="M67" s="251"/>
      <c r="N67" s="174"/>
      <c r="O67" s="176"/>
      <c r="P67" s="82">
        <v>3793.93</v>
      </c>
      <c r="Q67" s="180"/>
      <c r="R67" s="279"/>
      <c r="S67" s="270"/>
      <c r="T67" s="83">
        <v>11006.8</v>
      </c>
    </row>
    <row r="68" spans="4:20" ht="30" x14ac:dyDescent="0.25">
      <c r="D68" s="22"/>
      <c r="E68" s="84" t="s">
        <v>41</v>
      </c>
      <c r="F68" s="93" t="s">
        <v>38</v>
      </c>
      <c r="G68" s="80" t="s">
        <v>44</v>
      </c>
      <c r="H68" s="81">
        <v>0</v>
      </c>
      <c r="I68" s="81">
        <v>0</v>
      </c>
      <c r="J68" s="85" t="s">
        <v>185</v>
      </c>
      <c r="K68" s="86">
        <v>1</v>
      </c>
      <c r="L68" s="85"/>
      <c r="M68" s="87">
        <v>89149760.430000007</v>
      </c>
      <c r="N68" s="88">
        <v>113</v>
      </c>
      <c r="O68" s="89">
        <v>11116168</v>
      </c>
      <c r="P68" s="82">
        <v>626.89</v>
      </c>
      <c r="Q68" s="90">
        <v>283490105.73000002</v>
      </c>
      <c r="R68" s="91">
        <v>2123</v>
      </c>
      <c r="S68" s="92">
        <v>35315568</v>
      </c>
      <c r="T68" s="83">
        <v>120436.91</v>
      </c>
    </row>
    <row r="69" spans="4:20" x14ac:dyDescent="0.25">
      <c r="D69" s="22"/>
      <c r="E69" s="162" t="s">
        <v>37</v>
      </c>
      <c r="F69" s="164" t="s">
        <v>36</v>
      </c>
      <c r="G69" s="80" t="s">
        <v>48</v>
      </c>
      <c r="H69" s="244">
        <v>60960.43</v>
      </c>
      <c r="I69" s="81">
        <v>18</v>
      </c>
      <c r="J69" s="157" t="s">
        <v>185</v>
      </c>
      <c r="K69" s="159">
        <v>1</v>
      </c>
      <c r="L69" s="157"/>
      <c r="M69" s="250">
        <v>20166973.579999998</v>
      </c>
      <c r="N69" s="172">
        <v>101</v>
      </c>
      <c r="O69" s="175">
        <v>10221601</v>
      </c>
      <c r="P69" s="82">
        <v>1217</v>
      </c>
      <c r="Q69" s="178">
        <v>78518842.849999994</v>
      </c>
      <c r="R69" s="280">
        <v>1559</v>
      </c>
      <c r="S69" s="268">
        <v>30601689</v>
      </c>
      <c r="T69" s="83">
        <v>9677.76</v>
      </c>
    </row>
    <row r="70" spans="4:20" x14ac:dyDescent="0.25">
      <c r="D70" s="22"/>
      <c r="E70" s="163"/>
      <c r="F70" s="166"/>
      <c r="G70" s="80" t="s">
        <v>47</v>
      </c>
      <c r="H70" s="245"/>
      <c r="I70" s="81">
        <v>177525</v>
      </c>
      <c r="J70" s="158"/>
      <c r="K70" s="160"/>
      <c r="L70" s="158"/>
      <c r="M70" s="251"/>
      <c r="N70" s="174"/>
      <c r="O70" s="176"/>
      <c r="P70" s="82">
        <v>12502014</v>
      </c>
      <c r="Q70" s="180"/>
      <c r="R70" s="279"/>
      <c r="S70" s="270"/>
      <c r="T70" s="83">
        <v>32483218.52</v>
      </c>
    </row>
    <row r="71" spans="4:20" x14ac:dyDescent="0.25">
      <c r="D71" s="22"/>
      <c r="E71" s="162" t="s">
        <v>59</v>
      </c>
      <c r="F71" s="164" t="s">
        <v>57</v>
      </c>
      <c r="G71" s="80" t="s">
        <v>84</v>
      </c>
      <c r="H71" s="244"/>
      <c r="I71" s="81"/>
      <c r="J71" s="157" t="s">
        <v>56</v>
      </c>
      <c r="K71" s="159">
        <v>4</v>
      </c>
      <c r="L71" s="157" t="s">
        <v>85</v>
      </c>
      <c r="M71" s="250">
        <v>40534099.57</v>
      </c>
      <c r="N71" s="172">
        <v>106</v>
      </c>
      <c r="O71" s="175">
        <v>10916210</v>
      </c>
      <c r="P71" s="82">
        <v>13397.01</v>
      </c>
      <c r="Q71" s="178">
        <v>165212318.62</v>
      </c>
      <c r="R71" s="280">
        <v>1170</v>
      </c>
      <c r="S71" s="268">
        <v>31616140</v>
      </c>
      <c r="T71" s="83">
        <v>56117.1</v>
      </c>
    </row>
    <row r="72" spans="4:20" x14ac:dyDescent="0.25">
      <c r="D72" s="22"/>
      <c r="E72" s="163"/>
      <c r="F72" s="166"/>
      <c r="G72" s="80" t="s">
        <v>83</v>
      </c>
      <c r="H72" s="245"/>
      <c r="I72" s="81"/>
      <c r="J72" s="158"/>
      <c r="K72" s="160"/>
      <c r="L72" s="158"/>
      <c r="M72" s="251"/>
      <c r="N72" s="174"/>
      <c r="O72" s="176"/>
      <c r="P72" s="82">
        <v>793159.43</v>
      </c>
      <c r="Q72" s="180"/>
      <c r="R72" s="279"/>
      <c r="S72" s="270"/>
      <c r="T72" s="83">
        <v>4684225.9800000004</v>
      </c>
    </row>
    <row r="73" spans="4:20" x14ac:dyDescent="0.25">
      <c r="D73" s="22"/>
      <c r="E73" s="84" t="s">
        <v>54</v>
      </c>
      <c r="F73" s="79" t="s">
        <v>116</v>
      </c>
      <c r="G73" s="80" t="s">
        <v>115</v>
      </c>
      <c r="H73" s="81"/>
      <c r="I73" s="81"/>
      <c r="J73" s="85" t="s">
        <v>56</v>
      </c>
      <c r="K73" s="86">
        <v>4</v>
      </c>
      <c r="L73" s="85" t="s">
        <v>85</v>
      </c>
      <c r="M73" s="87">
        <v>5281835.84</v>
      </c>
      <c r="N73" s="88">
        <v>107</v>
      </c>
      <c r="O73" s="89">
        <v>10811072</v>
      </c>
      <c r="P73" s="82">
        <v>67512.02</v>
      </c>
      <c r="Q73" s="90">
        <v>15298864.359999999</v>
      </c>
      <c r="R73" s="91">
        <v>1613</v>
      </c>
      <c r="S73" s="92">
        <v>28874920</v>
      </c>
      <c r="T73" s="83">
        <v>149188.94</v>
      </c>
    </row>
    <row r="74" spans="4:20" x14ac:dyDescent="0.25">
      <c r="D74" s="22"/>
      <c r="E74" s="162" t="s">
        <v>55</v>
      </c>
      <c r="F74" s="164" t="s">
        <v>53</v>
      </c>
      <c r="G74" s="80" t="s">
        <v>75</v>
      </c>
      <c r="H74" s="244">
        <v>1434671.52</v>
      </c>
      <c r="I74" s="81">
        <v>11</v>
      </c>
      <c r="J74" s="157" t="s">
        <v>185</v>
      </c>
      <c r="K74" s="159">
        <v>1</v>
      </c>
      <c r="L74" s="157"/>
      <c r="M74" s="250">
        <v>57473779.060000002</v>
      </c>
      <c r="N74" s="172">
        <v>118</v>
      </c>
      <c r="O74" s="175">
        <v>12019074</v>
      </c>
      <c r="P74" s="82">
        <v>655.77</v>
      </c>
      <c r="Q74" s="178">
        <v>225976207.30000001</v>
      </c>
      <c r="R74" s="280">
        <v>2121</v>
      </c>
      <c r="S74" s="268">
        <v>35271276</v>
      </c>
      <c r="T74" s="83">
        <v>3502.44</v>
      </c>
    </row>
    <row r="75" spans="4:20" x14ac:dyDescent="0.25">
      <c r="D75" s="22"/>
      <c r="E75" s="163"/>
      <c r="F75" s="166"/>
      <c r="G75" s="80" t="s">
        <v>52</v>
      </c>
      <c r="H75" s="245"/>
      <c r="I75" s="81">
        <v>35</v>
      </c>
      <c r="J75" s="158"/>
      <c r="K75" s="160"/>
      <c r="L75" s="158"/>
      <c r="M75" s="251"/>
      <c r="N75" s="174"/>
      <c r="O75" s="176"/>
      <c r="P75" s="82">
        <v>2553.23</v>
      </c>
      <c r="Q75" s="180"/>
      <c r="R75" s="279"/>
      <c r="S75" s="270"/>
      <c r="T75" s="83">
        <v>59918.07</v>
      </c>
    </row>
    <row r="76" spans="4:20" x14ac:dyDescent="0.25">
      <c r="D76" s="22"/>
      <c r="E76" s="162" t="s">
        <v>80</v>
      </c>
      <c r="F76" s="164" t="s">
        <v>51</v>
      </c>
      <c r="G76" s="80" t="s">
        <v>74</v>
      </c>
      <c r="H76" s="244">
        <v>0</v>
      </c>
      <c r="I76" s="81">
        <v>0</v>
      </c>
      <c r="J76" s="157" t="s">
        <v>50</v>
      </c>
      <c r="K76" s="159">
        <v>9</v>
      </c>
      <c r="L76" s="157"/>
      <c r="M76" s="250">
        <v>45257092.640000001</v>
      </c>
      <c r="N76" s="172">
        <v>118</v>
      </c>
      <c r="O76" s="175">
        <v>12019074</v>
      </c>
      <c r="P76" s="82">
        <v>178.64</v>
      </c>
      <c r="Q76" s="178">
        <v>110590961.34</v>
      </c>
      <c r="R76" s="280">
        <v>4786</v>
      </c>
      <c r="S76" s="268">
        <v>39553549</v>
      </c>
      <c r="T76" s="83">
        <v>2681.88</v>
      </c>
    </row>
    <row r="77" spans="4:20" x14ac:dyDescent="0.25">
      <c r="D77" s="22"/>
      <c r="E77" s="163"/>
      <c r="F77" s="166"/>
      <c r="G77" s="80" t="s">
        <v>44</v>
      </c>
      <c r="H77" s="245"/>
      <c r="I77" s="81">
        <v>0</v>
      </c>
      <c r="J77" s="158"/>
      <c r="K77" s="160"/>
      <c r="L77" s="158"/>
      <c r="M77" s="251"/>
      <c r="N77" s="174"/>
      <c r="O77" s="176"/>
      <c r="P77" s="82">
        <v>787.55</v>
      </c>
      <c r="Q77" s="180"/>
      <c r="R77" s="279"/>
      <c r="S77" s="270"/>
      <c r="T77" s="83">
        <v>27547.87</v>
      </c>
    </row>
    <row r="78" spans="4:20" x14ac:dyDescent="0.25">
      <c r="D78" s="22"/>
      <c r="E78" s="162" t="s">
        <v>63</v>
      </c>
      <c r="F78" s="164" t="s">
        <v>62</v>
      </c>
      <c r="G78" s="80" t="s">
        <v>44</v>
      </c>
      <c r="H78" s="244">
        <v>3866093.15</v>
      </c>
      <c r="I78" s="81">
        <v>58</v>
      </c>
      <c r="J78" s="157" t="s">
        <v>185</v>
      </c>
      <c r="K78" s="159">
        <v>1</v>
      </c>
      <c r="L78" s="157"/>
      <c r="M78" s="250">
        <v>224016227.40000001</v>
      </c>
      <c r="N78" s="172">
        <v>117</v>
      </c>
      <c r="O78" s="175">
        <v>11906075</v>
      </c>
      <c r="P78" s="82">
        <v>3433.76</v>
      </c>
      <c r="Q78" s="178">
        <v>628076223.32000005</v>
      </c>
      <c r="R78" s="280">
        <v>2905</v>
      </c>
      <c r="S78" s="268">
        <v>38255191</v>
      </c>
      <c r="T78" s="83">
        <v>14241.73</v>
      </c>
    </row>
    <row r="79" spans="4:20" x14ac:dyDescent="0.25">
      <c r="D79" s="22"/>
      <c r="E79" s="163"/>
      <c r="F79" s="166"/>
      <c r="G79" s="80" t="s">
        <v>61</v>
      </c>
      <c r="H79" s="245"/>
      <c r="I79" s="81">
        <v>30</v>
      </c>
      <c r="J79" s="158"/>
      <c r="K79" s="160"/>
      <c r="L79" s="158"/>
      <c r="M79" s="251"/>
      <c r="N79" s="174"/>
      <c r="O79" s="176"/>
      <c r="P79" s="82">
        <v>5502</v>
      </c>
      <c r="Q79" s="180"/>
      <c r="R79" s="279"/>
      <c r="S79" s="270"/>
      <c r="T79" s="83">
        <v>68852.639999999999</v>
      </c>
    </row>
    <row r="80" spans="4:20" x14ac:dyDescent="0.25">
      <c r="D80" s="22"/>
      <c r="E80" s="162" t="s">
        <v>132</v>
      </c>
      <c r="F80" s="164" t="s">
        <v>60</v>
      </c>
      <c r="G80" s="80" t="s">
        <v>151</v>
      </c>
      <c r="H80" s="244">
        <v>6642798.5099999998</v>
      </c>
      <c r="I80" s="81">
        <v>53</v>
      </c>
      <c r="J80" s="157" t="s">
        <v>185</v>
      </c>
      <c r="K80" s="159">
        <v>1</v>
      </c>
      <c r="L80" s="157"/>
      <c r="M80" s="250">
        <v>127463690.48999999</v>
      </c>
      <c r="N80" s="172">
        <v>118</v>
      </c>
      <c r="O80" s="175">
        <v>12019074</v>
      </c>
      <c r="P80" s="82">
        <v>3002.85</v>
      </c>
      <c r="Q80" s="178">
        <v>489241609.48000002</v>
      </c>
      <c r="R80" s="280">
        <v>3204</v>
      </c>
      <c r="S80" s="268">
        <v>38092891</v>
      </c>
      <c r="T80" s="83">
        <v>1547438.03</v>
      </c>
    </row>
    <row r="81" spans="4:20" x14ac:dyDescent="0.25">
      <c r="D81" s="22"/>
      <c r="E81" s="163"/>
      <c r="F81" s="166"/>
      <c r="G81" s="80" t="s">
        <v>129</v>
      </c>
      <c r="H81" s="245"/>
      <c r="I81" s="81">
        <v>405386</v>
      </c>
      <c r="J81" s="158"/>
      <c r="K81" s="160"/>
      <c r="L81" s="158"/>
      <c r="M81" s="251"/>
      <c r="N81" s="174"/>
      <c r="O81" s="176"/>
      <c r="P81" s="82">
        <v>14580049.119999999</v>
      </c>
      <c r="Q81" s="180"/>
      <c r="R81" s="279"/>
      <c r="S81" s="270"/>
      <c r="T81" s="83">
        <v>104300080.84999999</v>
      </c>
    </row>
    <row r="82" spans="4:20" x14ac:dyDescent="0.25">
      <c r="D82" s="22"/>
      <c r="E82" s="162" t="s">
        <v>65</v>
      </c>
      <c r="F82" s="164" t="s">
        <v>73</v>
      </c>
      <c r="G82" s="80" t="s">
        <v>151</v>
      </c>
      <c r="H82" s="244">
        <v>1649128.45</v>
      </c>
      <c r="I82" s="81">
        <v>0</v>
      </c>
      <c r="J82" s="157" t="s">
        <v>185</v>
      </c>
      <c r="K82" s="159">
        <v>1</v>
      </c>
      <c r="L82" s="157"/>
      <c r="M82" s="250">
        <v>60614271.630000003</v>
      </c>
      <c r="N82" s="172">
        <v>107</v>
      </c>
      <c r="O82" s="175">
        <v>10872303</v>
      </c>
      <c r="P82" s="82">
        <v>1173.03</v>
      </c>
      <c r="Q82" s="178">
        <v>216172973.97</v>
      </c>
      <c r="R82" s="280">
        <v>2609</v>
      </c>
      <c r="S82" s="268">
        <v>35190355</v>
      </c>
      <c r="T82" s="83">
        <v>401428.82</v>
      </c>
    </row>
    <row r="83" spans="4:20" ht="30" x14ac:dyDescent="0.25">
      <c r="D83" s="22"/>
      <c r="E83" s="163"/>
      <c r="F83" s="166"/>
      <c r="G83" s="80" t="s">
        <v>72</v>
      </c>
      <c r="H83" s="245"/>
      <c r="I83" s="81">
        <v>0</v>
      </c>
      <c r="J83" s="158"/>
      <c r="K83" s="160"/>
      <c r="L83" s="158"/>
      <c r="M83" s="251"/>
      <c r="N83" s="174"/>
      <c r="O83" s="176"/>
      <c r="P83" s="82">
        <v>3625247.24</v>
      </c>
      <c r="Q83" s="180"/>
      <c r="R83" s="279"/>
      <c r="S83" s="270"/>
      <c r="T83" s="83">
        <v>72903380.349999994</v>
      </c>
    </row>
    <row r="84" spans="4:20" x14ac:dyDescent="0.25">
      <c r="D84" s="22"/>
      <c r="E84" s="162" t="s">
        <v>71</v>
      </c>
      <c r="F84" s="164" t="s">
        <v>70</v>
      </c>
      <c r="G84" s="80" t="s">
        <v>44</v>
      </c>
      <c r="H84" s="244">
        <v>4596518.79</v>
      </c>
      <c r="I84" s="81">
        <v>77</v>
      </c>
      <c r="J84" s="157" t="s">
        <v>185</v>
      </c>
      <c r="K84" s="159">
        <v>1</v>
      </c>
      <c r="L84" s="157"/>
      <c r="M84" s="250">
        <v>266039993.15000001</v>
      </c>
      <c r="N84" s="172">
        <v>118</v>
      </c>
      <c r="O84" s="175">
        <v>12019074</v>
      </c>
      <c r="P84" s="82">
        <v>2500.27</v>
      </c>
      <c r="Q84" s="178">
        <v>943480305.29999995</v>
      </c>
      <c r="R84" s="280">
        <v>3378</v>
      </c>
      <c r="S84" s="268">
        <v>38836714</v>
      </c>
      <c r="T84" s="83">
        <v>63042.14</v>
      </c>
    </row>
    <row r="85" spans="4:20" x14ac:dyDescent="0.25">
      <c r="D85" s="22"/>
      <c r="E85" s="163"/>
      <c r="F85" s="166"/>
      <c r="G85" s="80" t="s">
        <v>61</v>
      </c>
      <c r="H85" s="245"/>
      <c r="I85" s="81">
        <v>10</v>
      </c>
      <c r="J85" s="158"/>
      <c r="K85" s="160"/>
      <c r="L85" s="158"/>
      <c r="M85" s="251"/>
      <c r="N85" s="174"/>
      <c r="O85" s="176"/>
      <c r="P85" s="82">
        <v>16064</v>
      </c>
      <c r="Q85" s="180"/>
      <c r="R85" s="279"/>
      <c r="S85" s="270"/>
      <c r="T85" s="83">
        <v>84041.21</v>
      </c>
    </row>
    <row r="86" spans="4:20" x14ac:dyDescent="0.25">
      <c r="D86" s="22"/>
      <c r="E86" s="162" t="s">
        <v>69</v>
      </c>
      <c r="F86" s="164" t="s">
        <v>68</v>
      </c>
      <c r="G86" s="80" t="s">
        <v>151</v>
      </c>
      <c r="H86" s="244">
        <v>9802.41</v>
      </c>
      <c r="I86" s="81">
        <v>12</v>
      </c>
      <c r="J86" s="157" t="s">
        <v>185</v>
      </c>
      <c r="K86" s="159">
        <v>1</v>
      </c>
      <c r="L86" s="157"/>
      <c r="M86" s="250">
        <v>102267445.56</v>
      </c>
      <c r="N86" s="172">
        <v>113</v>
      </c>
      <c r="O86" s="175">
        <v>11577588</v>
      </c>
      <c r="P86" s="82">
        <v>1987.43</v>
      </c>
      <c r="Q86" s="178">
        <v>360064933.23000002</v>
      </c>
      <c r="R86" s="280">
        <v>2801</v>
      </c>
      <c r="S86" s="268">
        <v>36888191</v>
      </c>
      <c r="T86" s="83">
        <v>28286.639999999999</v>
      </c>
    </row>
    <row r="87" spans="4:20" ht="30" x14ac:dyDescent="0.25">
      <c r="D87" s="22"/>
      <c r="E87" s="163"/>
      <c r="F87" s="166"/>
      <c r="G87" s="80" t="s">
        <v>101</v>
      </c>
      <c r="H87" s="245"/>
      <c r="I87" s="81">
        <v>6421.36</v>
      </c>
      <c r="J87" s="158"/>
      <c r="K87" s="160"/>
      <c r="L87" s="158"/>
      <c r="M87" s="251"/>
      <c r="N87" s="174"/>
      <c r="O87" s="176"/>
      <c r="P87" s="82">
        <v>1389846.63</v>
      </c>
      <c r="Q87" s="180"/>
      <c r="R87" s="279"/>
      <c r="S87" s="270"/>
      <c r="T87" s="83">
        <v>12021681.439999999</v>
      </c>
    </row>
    <row r="88" spans="4:20" ht="30" x14ac:dyDescent="0.25">
      <c r="D88" s="22"/>
      <c r="E88" s="84" t="s">
        <v>100</v>
      </c>
      <c r="F88" s="79" t="s">
        <v>99</v>
      </c>
      <c r="G88" s="80" t="s">
        <v>44</v>
      </c>
      <c r="H88" s="81">
        <v>84988.44</v>
      </c>
      <c r="I88" s="81">
        <v>2</v>
      </c>
      <c r="J88" s="85" t="s">
        <v>185</v>
      </c>
      <c r="K88" s="86">
        <v>1</v>
      </c>
      <c r="L88" s="85"/>
      <c r="M88" s="87">
        <v>34747030.270000003</v>
      </c>
      <c r="N88" s="88">
        <v>100</v>
      </c>
      <c r="O88" s="89">
        <v>10089105</v>
      </c>
      <c r="P88" s="82">
        <v>907.52</v>
      </c>
      <c r="Q88" s="90">
        <v>62531562.369999997</v>
      </c>
      <c r="R88" s="91">
        <v>1218</v>
      </c>
      <c r="S88" s="92">
        <v>28624431</v>
      </c>
      <c r="T88" s="83">
        <v>2953.07</v>
      </c>
    </row>
    <row r="89" spans="4:20" ht="60" x14ac:dyDescent="0.25">
      <c r="D89" s="22"/>
      <c r="E89" s="84" t="s">
        <v>98</v>
      </c>
      <c r="F89" s="94" t="s">
        <v>89</v>
      </c>
      <c r="G89" s="95" t="s">
        <v>88</v>
      </c>
      <c r="H89" s="81">
        <v>0</v>
      </c>
      <c r="I89" s="81">
        <v>0</v>
      </c>
      <c r="J89" s="85" t="s">
        <v>185</v>
      </c>
      <c r="K89" s="86">
        <v>1</v>
      </c>
      <c r="L89" s="85"/>
      <c r="M89" s="87">
        <v>23889444.75</v>
      </c>
      <c r="N89" s="88">
        <v>92</v>
      </c>
      <c r="O89" s="89">
        <v>9330427</v>
      </c>
      <c r="P89" s="82">
        <v>2155131.2400000002</v>
      </c>
      <c r="Q89" s="90">
        <v>67164306.730000004</v>
      </c>
      <c r="R89" s="91">
        <v>1052</v>
      </c>
      <c r="S89" s="92">
        <v>27938749</v>
      </c>
      <c r="T89" s="83">
        <v>5727231.5499999998</v>
      </c>
    </row>
    <row r="90" spans="4:20" ht="15" customHeight="1" x14ac:dyDescent="0.25">
      <c r="D90" s="22"/>
      <c r="E90" s="162" t="s">
        <v>87</v>
      </c>
      <c r="F90" s="164" t="s">
        <v>86</v>
      </c>
      <c r="G90" s="80" t="s">
        <v>190</v>
      </c>
      <c r="H90" s="244">
        <v>3353178.54</v>
      </c>
      <c r="I90" s="81">
        <v>239</v>
      </c>
      <c r="J90" s="157" t="s">
        <v>185</v>
      </c>
      <c r="K90" s="159">
        <v>1</v>
      </c>
      <c r="L90" s="157"/>
      <c r="M90" s="250">
        <v>406280783.24000001</v>
      </c>
      <c r="N90" s="172">
        <v>116</v>
      </c>
      <c r="O90" s="175">
        <v>11866522</v>
      </c>
      <c r="P90" s="82">
        <v>77582.009999999995</v>
      </c>
      <c r="Q90" s="178">
        <v>1177046583.3900001</v>
      </c>
      <c r="R90" s="280">
        <v>3065</v>
      </c>
      <c r="S90" s="268">
        <v>36595834</v>
      </c>
      <c r="T90" s="83">
        <v>214355.63</v>
      </c>
    </row>
    <row r="91" spans="4:20" x14ac:dyDescent="0.25">
      <c r="D91" s="22"/>
      <c r="E91" s="163"/>
      <c r="F91" s="166"/>
      <c r="G91" s="80" t="s">
        <v>191</v>
      </c>
      <c r="H91" s="245"/>
      <c r="I91" s="81">
        <v>23585.5</v>
      </c>
      <c r="J91" s="158"/>
      <c r="K91" s="160"/>
      <c r="L91" s="158"/>
      <c r="M91" s="251"/>
      <c r="N91" s="174"/>
      <c r="O91" s="176"/>
      <c r="P91" s="82">
        <v>14615234.039999999</v>
      </c>
      <c r="Q91" s="180"/>
      <c r="R91" s="279"/>
      <c r="S91" s="270"/>
      <c r="T91" s="83">
        <v>78899779.530000001</v>
      </c>
    </row>
    <row r="92" spans="4:20" ht="15" customHeight="1" x14ac:dyDescent="0.25">
      <c r="E92" s="247" t="s">
        <v>192</v>
      </c>
      <c r="F92" s="164" t="s">
        <v>193</v>
      </c>
      <c r="G92" s="95" t="s">
        <v>44</v>
      </c>
      <c r="H92" s="244">
        <v>0</v>
      </c>
      <c r="I92" s="96">
        <v>0</v>
      </c>
      <c r="J92" s="157" t="s">
        <v>185</v>
      </c>
      <c r="K92" s="159">
        <v>1</v>
      </c>
      <c r="L92" s="157"/>
      <c r="M92" s="250">
        <v>52159415.039999999</v>
      </c>
      <c r="N92" s="172">
        <v>92</v>
      </c>
      <c r="O92" s="175">
        <v>9486378</v>
      </c>
      <c r="P92" s="97">
        <v>519.1</v>
      </c>
      <c r="Q92" s="178">
        <v>160953588.86000001</v>
      </c>
      <c r="R92" s="280">
        <v>1559</v>
      </c>
      <c r="S92" s="268">
        <v>26668624</v>
      </c>
      <c r="T92" s="98">
        <v>8487.84</v>
      </c>
    </row>
    <row r="93" spans="4:20" ht="15.75" thickBot="1" x14ac:dyDescent="0.3">
      <c r="E93" s="248"/>
      <c r="F93" s="243"/>
      <c r="G93" s="99" t="s">
        <v>61</v>
      </c>
      <c r="H93" s="246"/>
      <c r="I93" s="100">
        <v>0</v>
      </c>
      <c r="J93" s="161"/>
      <c r="K93" s="171"/>
      <c r="L93" s="161"/>
      <c r="M93" s="260"/>
      <c r="N93" s="261"/>
      <c r="O93" s="249"/>
      <c r="P93" s="101">
        <v>3452.15</v>
      </c>
      <c r="Q93" s="259"/>
      <c r="R93" s="281"/>
      <c r="S93" s="273"/>
      <c r="T93" s="102">
        <v>25055.759999999998</v>
      </c>
    </row>
    <row r="94" spans="4:20" ht="15.75" thickBot="1" x14ac:dyDescent="0.3">
      <c r="E94" s="103" t="s">
        <v>118</v>
      </c>
      <c r="F94" s="60"/>
      <c r="G94" s="61"/>
      <c r="H94" s="104">
        <v>32605979.210000001</v>
      </c>
      <c r="I94" s="63"/>
      <c r="J94" s="64"/>
      <c r="K94" s="65"/>
      <c r="L94" s="64"/>
      <c r="M94" s="105">
        <v>3510380939.3299999</v>
      </c>
      <c r="N94" s="106">
        <v>118</v>
      </c>
      <c r="O94" s="107">
        <v>12019074</v>
      </c>
      <c r="P94" s="69"/>
      <c r="Q94" s="108">
        <v>11353201225.719999</v>
      </c>
      <c r="R94" s="109">
        <v>4866</v>
      </c>
      <c r="S94" s="110">
        <v>39767334</v>
      </c>
      <c r="T94" s="73"/>
    </row>
    <row r="95" spans="4:20" x14ac:dyDescent="0.25">
      <c r="E95" s="111"/>
      <c r="F95" s="111"/>
    </row>
    <row r="96" spans="4:20" x14ac:dyDescent="0.25">
      <c r="E96" s="111"/>
      <c r="F96" s="111"/>
    </row>
    <row r="97" spans="5:6" x14ac:dyDescent="0.25">
      <c r="E97" s="111"/>
      <c r="F97" s="111"/>
    </row>
    <row r="98" spans="5:6" x14ac:dyDescent="0.25">
      <c r="E98" s="111"/>
      <c r="F98" s="111"/>
    </row>
    <row r="99" spans="5:6" x14ac:dyDescent="0.25">
      <c r="E99" s="111"/>
      <c r="F99" s="111"/>
    </row>
    <row r="100" spans="5:6" x14ac:dyDescent="0.25">
      <c r="E100" s="111"/>
      <c r="F100" s="111"/>
    </row>
    <row r="101" spans="5:6" x14ac:dyDescent="0.25">
      <c r="E101" s="111"/>
      <c r="F101" s="111"/>
    </row>
    <row r="102" spans="5:6" x14ac:dyDescent="0.25">
      <c r="E102" s="111"/>
      <c r="F102" s="111"/>
    </row>
    <row r="103" spans="5:6" x14ac:dyDescent="0.25">
      <c r="E103" s="111"/>
      <c r="F103" s="111"/>
    </row>
    <row r="104" spans="5:6" x14ac:dyDescent="0.25">
      <c r="E104" s="111"/>
      <c r="F104" s="111"/>
    </row>
    <row r="105" spans="5:6" x14ac:dyDescent="0.25">
      <c r="E105" s="111"/>
      <c r="F105" s="111"/>
    </row>
    <row r="106" spans="5:6" x14ac:dyDescent="0.25">
      <c r="E106" s="111"/>
      <c r="F106" s="111"/>
    </row>
    <row r="107" spans="5:6" x14ac:dyDescent="0.25">
      <c r="E107" s="111"/>
      <c r="F107" s="111"/>
    </row>
    <row r="108" spans="5:6" x14ac:dyDescent="0.25">
      <c r="E108" s="111"/>
      <c r="F108" s="111"/>
    </row>
    <row r="109" spans="5:6" x14ac:dyDescent="0.25">
      <c r="E109" s="111"/>
      <c r="F109" s="111"/>
    </row>
    <row r="110" spans="5:6" x14ac:dyDescent="0.25">
      <c r="E110" s="111"/>
      <c r="F110" s="111"/>
    </row>
    <row r="111" spans="5:6" x14ac:dyDescent="0.25">
      <c r="E111" s="111"/>
      <c r="F111" s="111"/>
    </row>
    <row r="112" spans="5:6" x14ac:dyDescent="0.25">
      <c r="E112" s="111"/>
      <c r="F112" s="111"/>
    </row>
    <row r="113" spans="5:6" x14ac:dyDescent="0.25">
      <c r="E113" s="111"/>
      <c r="F113" s="111"/>
    </row>
    <row r="114" spans="5:6" x14ac:dyDescent="0.25">
      <c r="E114" s="111"/>
      <c r="F114" s="111"/>
    </row>
    <row r="115" spans="5:6" x14ac:dyDescent="0.25">
      <c r="E115" s="111"/>
      <c r="F115" s="111"/>
    </row>
    <row r="116" spans="5:6" x14ac:dyDescent="0.25">
      <c r="E116" s="111"/>
      <c r="F116" s="111"/>
    </row>
    <row r="117" spans="5:6" x14ac:dyDescent="0.25">
      <c r="E117" s="111"/>
      <c r="F117" s="111"/>
    </row>
    <row r="118" spans="5:6" x14ac:dyDescent="0.25">
      <c r="E118" s="111"/>
      <c r="F118" s="111"/>
    </row>
    <row r="119" spans="5:6" x14ac:dyDescent="0.25">
      <c r="E119" s="111"/>
      <c r="F119" s="111"/>
    </row>
    <row r="120" spans="5:6" x14ac:dyDescent="0.25">
      <c r="E120" s="111"/>
      <c r="F120" s="111"/>
    </row>
    <row r="121" spans="5:6" x14ac:dyDescent="0.25">
      <c r="E121" s="111"/>
      <c r="F121" s="111"/>
    </row>
    <row r="122" spans="5:6" x14ac:dyDescent="0.25">
      <c r="E122" s="111"/>
      <c r="F122" s="111"/>
    </row>
    <row r="123" spans="5:6" x14ac:dyDescent="0.25">
      <c r="E123" s="111"/>
      <c r="F123" s="111"/>
    </row>
    <row r="124" spans="5:6" x14ac:dyDescent="0.25">
      <c r="E124" s="111"/>
      <c r="F124" s="111"/>
    </row>
    <row r="125" spans="5:6" x14ac:dyDescent="0.25">
      <c r="E125" s="111"/>
      <c r="F125" s="111"/>
    </row>
    <row r="126" spans="5:6" x14ac:dyDescent="0.25">
      <c r="E126" s="111"/>
      <c r="F126" s="111"/>
    </row>
    <row r="127" spans="5:6" x14ac:dyDescent="0.25">
      <c r="E127" s="111"/>
      <c r="F127" s="111"/>
    </row>
    <row r="128" spans="5:6" x14ac:dyDescent="0.25">
      <c r="E128" s="111"/>
      <c r="F128" s="111"/>
    </row>
    <row r="129" spans="5:6" x14ac:dyDescent="0.25">
      <c r="E129" s="111"/>
      <c r="F129" s="111"/>
    </row>
    <row r="130" spans="5:6" x14ac:dyDescent="0.25">
      <c r="E130" s="111"/>
      <c r="F130" s="111"/>
    </row>
    <row r="131" spans="5:6" x14ac:dyDescent="0.25">
      <c r="E131" s="111"/>
      <c r="F131" s="111"/>
    </row>
    <row r="132" spans="5:6" x14ac:dyDescent="0.25">
      <c r="E132" s="111"/>
      <c r="F132" s="111"/>
    </row>
    <row r="133" spans="5:6" x14ac:dyDescent="0.25">
      <c r="E133" s="111"/>
      <c r="F133" s="111"/>
    </row>
    <row r="134" spans="5:6" x14ac:dyDescent="0.25">
      <c r="E134" s="111"/>
      <c r="F134" s="111"/>
    </row>
    <row r="135" spans="5:6" x14ac:dyDescent="0.25">
      <c r="E135" s="111"/>
      <c r="F135" s="111"/>
    </row>
    <row r="136" spans="5:6" x14ac:dyDescent="0.25">
      <c r="E136" s="111"/>
      <c r="F136" s="111"/>
    </row>
    <row r="137" spans="5:6" x14ac:dyDescent="0.25">
      <c r="E137" s="111"/>
      <c r="F137" s="111"/>
    </row>
    <row r="138" spans="5:6" x14ac:dyDescent="0.25">
      <c r="E138" s="111"/>
      <c r="F138" s="111"/>
    </row>
    <row r="139" spans="5:6" x14ac:dyDescent="0.25">
      <c r="E139" s="111"/>
      <c r="F139" s="111"/>
    </row>
    <row r="140" spans="5:6" x14ac:dyDescent="0.25">
      <c r="E140" s="111"/>
      <c r="F140" s="111"/>
    </row>
    <row r="141" spans="5:6" x14ac:dyDescent="0.25">
      <c r="E141" s="111"/>
      <c r="F141" s="111"/>
    </row>
    <row r="142" spans="5:6" x14ac:dyDescent="0.25">
      <c r="E142" s="111"/>
      <c r="F142" s="111"/>
    </row>
    <row r="143" spans="5:6" x14ac:dyDescent="0.25">
      <c r="E143" s="111"/>
      <c r="F143" s="111"/>
    </row>
    <row r="144" spans="5:6" x14ac:dyDescent="0.25">
      <c r="E144" s="111"/>
      <c r="F144" s="111"/>
    </row>
    <row r="145" spans="5:6" x14ac:dyDescent="0.25">
      <c r="E145" s="111"/>
      <c r="F145" s="111"/>
    </row>
    <row r="146" spans="5:6" x14ac:dyDescent="0.25">
      <c r="E146" s="111"/>
      <c r="F146" s="111"/>
    </row>
    <row r="147" spans="5:6" x14ac:dyDescent="0.25">
      <c r="E147" s="111"/>
      <c r="F147" s="111"/>
    </row>
    <row r="148" spans="5:6" x14ac:dyDescent="0.25">
      <c r="E148" s="111"/>
      <c r="F148" s="111"/>
    </row>
    <row r="149" spans="5:6" x14ac:dyDescent="0.25">
      <c r="E149" s="111"/>
      <c r="F149" s="111"/>
    </row>
    <row r="150" spans="5:6" x14ac:dyDescent="0.25">
      <c r="E150" s="111"/>
      <c r="F150" s="111"/>
    </row>
    <row r="151" spans="5:6" x14ac:dyDescent="0.25">
      <c r="E151" s="111"/>
      <c r="F151" s="111"/>
    </row>
    <row r="152" spans="5:6" x14ac:dyDescent="0.25">
      <c r="E152" s="111"/>
      <c r="F152" s="111"/>
    </row>
    <row r="153" spans="5:6" x14ac:dyDescent="0.25">
      <c r="E153" s="111"/>
      <c r="F153" s="111"/>
    </row>
    <row r="154" spans="5:6" x14ac:dyDescent="0.25">
      <c r="E154" s="111"/>
      <c r="F154" s="111"/>
    </row>
    <row r="155" spans="5:6" x14ac:dyDescent="0.25">
      <c r="E155" s="111"/>
      <c r="F155" s="111"/>
    </row>
    <row r="156" spans="5:6" x14ac:dyDescent="0.25">
      <c r="E156" s="111"/>
      <c r="F156" s="111"/>
    </row>
    <row r="157" spans="5:6" x14ac:dyDescent="0.25">
      <c r="E157" s="111"/>
      <c r="F157" s="111"/>
    </row>
    <row r="158" spans="5:6" x14ac:dyDescent="0.25">
      <c r="E158" s="111"/>
      <c r="F158" s="111"/>
    </row>
    <row r="159" spans="5:6" x14ac:dyDescent="0.25">
      <c r="E159" s="111"/>
      <c r="F159" s="111"/>
    </row>
    <row r="160" spans="5:6" x14ac:dyDescent="0.25">
      <c r="E160" s="111"/>
      <c r="F160" s="111"/>
    </row>
    <row r="161" spans="5:6" x14ac:dyDescent="0.25">
      <c r="E161" s="111"/>
      <c r="F161" s="111"/>
    </row>
    <row r="162" spans="5:6" x14ac:dyDescent="0.25">
      <c r="E162" s="111"/>
      <c r="F162" s="111"/>
    </row>
    <row r="163" spans="5:6" x14ac:dyDescent="0.25">
      <c r="E163" s="111"/>
      <c r="F163" s="111"/>
    </row>
    <row r="164" spans="5:6" x14ac:dyDescent="0.25">
      <c r="E164" s="111"/>
      <c r="F164" s="111"/>
    </row>
    <row r="165" spans="5:6" x14ac:dyDescent="0.25">
      <c r="E165" s="111"/>
      <c r="F165" s="111"/>
    </row>
    <row r="166" spans="5:6" x14ac:dyDescent="0.25">
      <c r="E166" s="111"/>
      <c r="F166" s="111"/>
    </row>
    <row r="167" spans="5:6" x14ac:dyDescent="0.25">
      <c r="E167" s="111"/>
      <c r="F167" s="111"/>
    </row>
    <row r="168" spans="5:6" x14ac:dyDescent="0.25">
      <c r="E168" s="111"/>
      <c r="F168" s="111"/>
    </row>
    <row r="169" spans="5:6" x14ac:dyDescent="0.25">
      <c r="E169" s="111"/>
      <c r="F169" s="111"/>
    </row>
    <row r="170" spans="5:6" x14ac:dyDescent="0.25">
      <c r="E170" s="111"/>
      <c r="F170" s="111"/>
    </row>
    <row r="171" spans="5:6" x14ac:dyDescent="0.25">
      <c r="E171" s="111"/>
      <c r="F171" s="111"/>
    </row>
    <row r="172" spans="5:6" x14ac:dyDescent="0.25">
      <c r="E172" s="111"/>
      <c r="F172" s="111"/>
    </row>
    <row r="173" spans="5:6" x14ac:dyDescent="0.25">
      <c r="E173" s="111"/>
      <c r="F173" s="111"/>
    </row>
    <row r="174" spans="5:6" x14ac:dyDescent="0.25">
      <c r="E174" s="111"/>
      <c r="F174" s="111"/>
    </row>
    <row r="175" spans="5:6" x14ac:dyDescent="0.25">
      <c r="E175" s="111"/>
      <c r="F175" s="111"/>
    </row>
    <row r="176" spans="5:6" x14ac:dyDescent="0.25">
      <c r="E176" s="111"/>
      <c r="F176" s="111"/>
    </row>
    <row r="177" spans="5:6" x14ac:dyDescent="0.25">
      <c r="E177" s="111"/>
      <c r="F177" s="111"/>
    </row>
    <row r="178" spans="5:6" x14ac:dyDescent="0.25">
      <c r="E178" s="111"/>
      <c r="F178" s="111"/>
    </row>
    <row r="179" spans="5:6" x14ac:dyDescent="0.25">
      <c r="E179" s="111"/>
      <c r="F179" s="111"/>
    </row>
    <row r="180" spans="5:6" x14ac:dyDescent="0.25">
      <c r="E180" s="111"/>
      <c r="F180" s="111"/>
    </row>
    <row r="181" spans="5:6" x14ac:dyDescent="0.25">
      <c r="E181" s="111"/>
      <c r="F181" s="111"/>
    </row>
    <row r="182" spans="5:6" x14ac:dyDescent="0.25">
      <c r="E182" s="111"/>
      <c r="F182" s="111"/>
    </row>
    <row r="183" spans="5:6" x14ac:dyDescent="0.25">
      <c r="E183" s="111"/>
      <c r="F183" s="111"/>
    </row>
    <row r="184" spans="5:6" x14ac:dyDescent="0.25">
      <c r="E184" s="111"/>
      <c r="F184" s="111"/>
    </row>
    <row r="185" spans="5:6" x14ac:dyDescent="0.25">
      <c r="E185" s="111"/>
      <c r="F185" s="111"/>
    </row>
    <row r="186" spans="5:6" x14ac:dyDescent="0.25">
      <c r="E186" s="111"/>
      <c r="F186" s="111"/>
    </row>
    <row r="187" spans="5:6" x14ac:dyDescent="0.25">
      <c r="E187" s="111"/>
      <c r="F187" s="111"/>
    </row>
    <row r="188" spans="5:6" x14ac:dyDescent="0.25">
      <c r="E188" s="111"/>
      <c r="F188" s="111"/>
    </row>
    <row r="189" spans="5:6" x14ac:dyDescent="0.25">
      <c r="E189" s="111"/>
      <c r="F189" s="111"/>
    </row>
    <row r="190" spans="5:6" x14ac:dyDescent="0.25">
      <c r="E190" s="111"/>
      <c r="F190" s="111"/>
    </row>
    <row r="191" spans="5:6" x14ac:dyDescent="0.25">
      <c r="E191" s="111"/>
      <c r="F191" s="111"/>
    </row>
    <row r="192" spans="5:6" x14ac:dyDescent="0.25">
      <c r="E192" s="111"/>
      <c r="F192" s="111"/>
    </row>
    <row r="193" spans="5:6" x14ac:dyDescent="0.25">
      <c r="E193" s="111"/>
      <c r="F193" s="111"/>
    </row>
    <row r="194" spans="5:6" x14ac:dyDescent="0.25">
      <c r="E194" s="111"/>
      <c r="F194" s="111"/>
    </row>
    <row r="195" spans="5:6" x14ac:dyDescent="0.25">
      <c r="E195" s="111"/>
      <c r="F195" s="111"/>
    </row>
    <row r="196" spans="5:6" x14ac:dyDescent="0.25">
      <c r="E196" s="111"/>
      <c r="F196" s="111"/>
    </row>
    <row r="197" spans="5:6" x14ac:dyDescent="0.25">
      <c r="E197" s="111"/>
      <c r="F197" s="111"/>
    </row>
    <row r="198" spans="5:6" x14ac:dyDescent="0.25">
      <c r="E198" s="111"/>
      <c r="F198" s="111"/>
    </row>
    <row r="199" spans="5:6" x14ac:dyDescent="0.25">
      <c r="E199" s="111"/>
      <c r="F199" s="111"/>
    </row>
    <row r="200" spans="5:6" x14ac:dyDescent="0.25">
      <c r="E200" s="111"/>
      <c r="F200" s="111"/>
    </row>
    <row r="201" spans="5:6" x14ac:dyDescent="0.25">
      <c r="E201" s="111"/>
      <c r="F201" s="111"/>
    </row>
    <row r="202" spans="5:6" x14ac:dyDescent="0.25">
      <c r="E202" s="111"/>
      <c r="F202" s="111"/>
    </row>
    <row r="203" spans="5:6" x14ac:dyDescent="0.25">
      <c r="E203" s="111"/>
      <c r="F203" s="111"/>
    </row>
    <row r="204" spans="5:6" x14ac:dyDescent="0.25">
      <c r="E204" s="111"/>
      <c r="F204" s="111"/>
    </row>
    <row r="205" spans="5:6" x14ac:dyDescent="0.25">
      <c r="E205" s="111"/>
      <c r="F205" s="111"/>
    </row>
    <row r="206" spans="5:6" x14ac:dyDescent="0.25">
      <c r="E206" s="111"/>
      <c r="F206" s="111"/>
    </row>
    <row r="207" spans="5:6" x14ac:dyDescent="0.25">
      <c r="E207" s="111"/>
      <c r="F207" s="111"/>
    </row>
    <row r="208" spans="5:6" x14ac:dyDescent="0.25">
      <c r="E208" s="111"/>
      <c r="F208" s="111"/>
    </row>
    <row r="209" spans="5:6" x14ac:dyDescent="0.25">
      <c r="E209" s="111"/>
      <c r="F209" s="111"/>
    </row>
    <row r="210" spans="5:6" x14ac:dyDescent="0.25">
      <c r="E210" s="111"/>
      <c r="F210" s="111"/>
    </row>
    <row r="211" spans="5:6" x14ac:dyDescent="0.25">
      <c r="E211" s="111"/>
      <c r="F211" s="111"/>
    </row>
    <row r="212" spans="5:6" x14ac:dyDescent="0.25">
      <c r="E212" s="111"/>
      <c r="F212" s="111"/>
    </row>
    <row r="213" spans="5:6" x14ac:dyDescent="0.25">
      <c r="E213" s="111"/>
      <c r="F213" s="111"/>
    </row>
    <row r="214" spans="5:6" x14ac:dyDescent="0.25">
      <c r="E214" s="111"/>
      <c r="F214" s="111"/>
    </row>
    <row r="215" spans="5:6" x14ac:dyDescent="0.25">
      <c r="E215" s="111"/>
      <c r="F215" s="111"/>
    </row>
    <row r="216" spans="5:6" x14ac:dyDescent="0.25">
      <c r="E216" s="111"/>
      <c r="F216" s="111"/>
    </row>
    <row r="217" spans="5:6" x14ac:dyDescent="0.25">
      <c r="E217" s="111"/>
      <c r="F217" s="111"/>
    </row>
    <row r="218" spans="5:6" x14ac:dyDescent="0.25">
      <c r="E218" s="111"/>
      <c r="F218" s="111"/>
    </row>
    <row r="219" spans="5:6" x14ac:dyDescent="0.25">
      <c r="E219" s="111"/>
      <c r="F219" s="111"/>
    </row>
    <row r="220" spans="5:6" x14ac:dyDescent="0.25">
      <c r="E220" s="111"/>
      <c r="F220" s="111"/>
    </row>
    <row r="221" spans="5:6" x14ac:dyDescent="0.25">
      <c r="E221" s="111"/>
      <c r="F221" s="111"/>
    </row>
    <row r="222" spans="5:6" x14ac:dyDescent="0.25">
      <c r="E222" s="111"/>
      <c r="F222" s="111"/>
    </row>
    <row r="223" spans="5:6" x14ac:dyDescent="0.25">
      <c r="E223" s="111"/>
      <c r="F223" s="111"/>
    </row>
    <row r="224" spans="5:6" x14ac:dyDescent="0.25">
      <c r="E224" s="111"/>
      <c r="F224" s="111"/>
    </row>
    <row r="225" spans="5:6" x14ac:dyDescent="0.25">
      <c r="E225" s="111"/>
      <c r="F225" s="111"/>
    </row>
    <row r="226" spans="5:6" x14ac:dyDescent="0.25">
      <c r="E226" s="111"/>
      <c r="F226" s="111"/>
    </row>
    <row r="227" spans="5:6" x14ac:dyDescent="0.25">
      <c r="E227" s="111"/>
      <c r="F227" s="111"/>
    </row>
    <row r="228" spans="5:6" x14ac:dyDescent="0.25">
      <c r="E228" s="111"/>
      <c r="F228" s="111"/>
    </row>
    <row r="229" spans="5:6" x14ac:dyDescent="0.25">
      <c r="E229" s="111"/>
      <c r="F229" s="111"/>
    </row>
    <row r="230" spans="5:6" x14ac:dyDescent="0.25">
      <c r="E230" s="111"/>
      <c r="F230" s="111"/>
    </row>
    <row r="231" spans="5:6" x14ac:dyDescent="0.25">
      <c r="E231" s="111"/>
      <c r="F231" s="111"/>
    </row>
    <row r="232" spans="5:6" x14ac:dyDescent="0.25">
      <c r="E232" s="111"/>
      <c r="F232" s="111"/>
    </row>
    <row r="233" spans="5:6" x14ac:dyDescent="0.25">
      <c r="E233" s="111"/>
      <c r="F233" s="111"/>
    </row>
    <row r="234" spans="5:6" x14ac:dyDescent="0.25">
      <c r="E234" s="111"/>
      <c r="F234" s="111"/>
    </row>
    <row r="235" spans="5:6" x14ac:dyDescent="0.25">
      <c r="E235" s="111"/>
      <c r="F235" s="111"/>
    </row>
    <row r="236" spans="5:6" x14ac:dyDescent="0.25">
      <c r="E236" s="111"/>
      <c r="F236" s="111"/>
    </row>
    <row r="237" spans="5:6" x14ac:dyDescent="0.25">
      <c r="E237" s="111"/>
      <c r="F237" s="111"/>
    </row>
    <row r="238" spans="5:6" x14ac:dyDescent="0.25">
      <c r="E238" s="111"/>
      <c r="F238" s="111"/>
    </row>
    <row r="239" spans="5:6" x14ac:dyDescent="0.25">
      <c r="E239" s="111"/>
      <c r="F239" s="111"/>
    </row>
    <row r="240" spans="5:6" x14ac:dyDescent="0.25">
      <c r="E240" s="111"/>
      <c r="F240" s="111"/>
    </row>
    <row r="241" spans="5:6" x14ac:dyDescent="0.25">
      <c r="E241" s="111"/>
      <c r="F241" s="111"/>
    </row>
    <row r="242" spans="5:6" x14ac:dyDescent="0.25">
      <c r="E242" s="111"/>
      <c r="F242" s="111"/>
    </row>
    <row r="243" spans="5:6" x14ac:dyDescent="0.25">
      <c r="E243" s="111"/>
      <c r="F243" s="111"/>
    </row>
    <row r="244" spans="5:6" x14ac:dyDescent="0.25">
      <c r="E244" s="111"/>
      <c r="F244" s="111"/>
    </row>
    <row r="245" spans="5:6" x14ac:dyDescent="0.25">
      <c r="E245" s="111"/>
      <c r="F245" s="111"/>
    </row>
    <row r="246" spans="5:6" x14ac:dyDescent="0.25">
      <c r="E246" s="111"/>
      <c r="F246" s="111"/>
    </row>
    <row r="247" spans="5:6" x14ac:dyDescent="0.25">
      <c r="E247" s="111"/>
      <c r="F247" s="111"/>
    </row>
    <row r="248" spans="5:6" x14ac:dyDescent="0.25">
      <c r="E248" s="111"/>
      <c r="F248" s="111"/>
    </row>
    <row r="249" spans="5:6" x14ac:dyDescent="0.25">
      <c r="E249" s="111"/>
      <c r="F249" s="111"/>
    </row>
    <row r="250" spans="5:6" x14ac:dyDescent="0.25">
      <c r="E250" s="111"/>
      <c r="F250" s="111"/>
    </row>
    <row r="251" spans="5:6" x14ac:dyDescent="0.25">
      <c r="E251" s="111"/>
      <c r="F251" s="111"/>
    </row>
    <row r="252" spans="5:6" x14ac:dyDescent="0.25">
      <c r="E252" s="111"/>
      <c r="F252" s="111"/>
    </row>
    <row r="253" spans="5:6" x14ac:dyDescent="0.25">
      <c r="E253" s="111"/>
      <c r="F253" s="111"/>
    </row>
    <row r="254" spans="5:6" x14ac:dyDescent="0.25">
      <c r="E254" s="111"/>
      <c r="F254" s="111"/>
    </row>
    <row r="255" spans="5:6" x14ac:dyDescent="0.25">
      <c r="E255" s="111"/>
      <c r="F255" s="111"/>
    </row>
    <row r="256" spans="5:6" x14ac:dyDescent="0.25">
      <c r="E256" s="111"/>
      <c r="F256" s="111"/>
    </row>
    <row r="257" spans="5:6" x14ac:dyDescent="0.25">
      <c r="E257" s="111"/>
      <c r="F257" s="111"/>
    </row>
    <row r="258" spans="5:6" x14ac:dyDescent="0.25">
      <c r="E258" s="111"/>
      <c r="F258" s="111"/>
    </row>
    <row r="259" spans="5:6" x14ac:dyDescent="0.25">
      <c r="E259" s="111"/>
      <c r="F259" s="111"/>
    </row>
    <row r="260" spans="5:6" x14ac:dyDescent="0.25">
      <c r="E260" s="111"/>
      <c r="F260" s="111"/>
    </row>
    <row r="261" spans="5:6" x14ac:dyDescent="0.25">
      <c r="E261" s="111"/>
      <c r="F261" s="111"/>
    </row>
    <row r="262" spans="5:6" x14ac:dyDescent="0.25">
      <c r="E262" s="111"/>
      <c r="F262" s="111"/>
    </row>
    <row r="263" spans="5:6" x14ac:dyDescent="0.25">
      <c r="E263" s="111"/>
      <c r="F263" s="111"/>
    </row>
    <row r="264" spans="5:6" x14ac:dyDescent="0.25">
      <c r="E264" s="111"/>
      <c r="F264" s="111"/>
    </row>
    <row r="265" spans="5:6" x14ac:dyDescent="0.25">
      <c r="E265" s="111"/>
      <c r="F265" s="111"/>
    </row>
    <row r="266" spans="5:6" x14ac:dyDescent="0.25">
      <c r="E266" s="111"/>
      <c r="F266" s="111"/>
    </row>
    <row r="267" spans="5:6" x14ac:dyDescent="0.25">
      <c r="E267" s="111"/>
      <c r="F267" s="111"/>
    </row>
    <row r="268" spans="5:6" x14ac:dyDescent="0.25">
      <c r="E268" s="111"/>
      <c r="F268" s="111"/>
    </row>
    <row r="269" spans="5:6" x14ac:dyDescent="0.25">
      <c r="E269" s="111"/>
      <c r="F269" s="111"/>
    </row>
    <row r="270" spans="5:6" x14ac:dyDescent="0.25">
      <c r="E270" s="111"/>
      <c r="F270" s="111"/>
    </row>
    <row r="271" spans="5:6" x14ac:dyDescent="0.25">
      <c r="E271" s="111"/>
      <c r="F271" s="111"/>
    </row>
    <row r="272" spans="5:6" x14ac:dyDescent="0.25">
      <c r="E272" s="111"/>
      <c r="F272" s="111"/>
    </row>
    <row r="273" spans="5:6" x14ac:dyDescent="0.25">
      <c r="E273" s="111"/>
      <c r="F273" s="111"/>
    </row>
    <row r="274" spans="5:6" x14ac:dyDescent="0.25">
      <c r="E274" s="111"/>
      <c r="F274" s="111"/>
    </row>
    <row r="275" spans="5:6" x14ac:dyDescent="0.25">
      <c r="E275" s="111"/>
      <c r="F275" s="111"/>
    </row>
    <row r="276" spans="5:6" x14ac:dyDescent="0.25">
      <c r="E276" s="111"/>
      <c r="F276" s="111"/>
    </row>
    <row r="277" spans="5:6" x14ac:dyDescent="0.25">
      <c r="E277" s="111"/>
      <c r="F277" s="111"/>
    </row>
    <row r="278" spans="5:6" x14ac:dyDescent="0.25">
      <c r="E278" s="111"/>
      <c r="F278" s="111"/>
    </row>
    <row r="279" spans="5:6" x14ac:dyDescent="0.25">
      <c r="E279" s="111"/>
      <c r="F279" s="111"/>
    </row>
    <row r="280" spans="5:6" x14ac:dyDescent="0.25">
      <c r="E280" s="111"/>
      <c r="F280" s="111"/>
    </row>
    <row r="281" spans="5:6" x14ac:dyDescent="0.25">
      <c r="E281" s="111"/>
      <c r="F281" s="111"/>
    </row>
    <row r="282" spans="5:6" x14ac:dyDescent="0.25">
      <c r="E282" s="111"/>
      <c r="F282" s="111"/>
    </row>
    <row r="283" spans="5:6" x14ac:dyDescent="0.25">
      <c r="E283" s="111"/>
      <c r="F283" s="111"/>
    </row>
    <row r="284" spans="5:6" x14ac:dyDescent="0.25">
      <c r="E284" s="111"/>
      <c r="F284" s="111"/>
    </row>
    <row r="285" spans="5:6" x14ac:dyDescent="0.25">
      <c r="E285" s="111"/>
      <c r="F285" s="111"/>
    </row>
    <row r="286" spans="5:6" x14ac:dyDescent="0.25">
      <c r="E286" s="111"/>
      <c r="F286" s="111"/>
    </row>
    <row r="287" spans="5:6" x14ac:dyDescent="0.25">
      <c r="E287" s="111"/>
      <c r="F287" s="111"/>
    </row>
    <row r="288" spans="5:6" x14ac:dyDescent="0.25">
      <c r="E288" s="111"/>
      <c r="F288" s="111"/>
    </row>
    <row r="289" spans="5:6" x14ac:dyDescent="0.25">
      <c r="E289" s="111"/>
      <c r="F289" s="111"/>
    </row>
    <row r="290" spans="5:6" x14ac:dyDescent="0.25">
      <c r="E290" s="111"/>
      <c r="F290" s="111"/>
    </row>
    <row r="291" spans="5:6" x14ac:dyDescent="0.25">
      <c r="E291" s="111"/>
      <c r="F291" s="111"/>
    </row>
    <row r="292" spans="5:6" x14ac:dyDescent="0.25">
      <c r="E292" s="111"/>
      <c r="F292" s="111"/>
    </row>
    <row r="293" spans="5:6" x14ac:dyDescent="0.25">
      <c r="E293" s="111"/>
      <c r="F293" s="111"/>
    </row>
    <row r="294" spans="5:6" x14ac:dyDescent="0.25">
      <c r="E294" s="111"/>
      <c r="F294" s="111"/>
    </row>
    <row r="295" spans="5:6" x14ac:dyDescent="0.25">
      <c r="E295" s="111"/>
      <c r="F295" s="111"/>
    </row>
    <row r="296" spans="5:6" x14ac:dyDescent="0.25">
      <c r="E296" s="111"/>
      <c r="F296" s="111"/>
    </row>
    <row r="297" spans="5:6" x14ac:dyDescent="0.25">
      <c r="E297" s="111"/>
      <c r="F297" s="111"/>
    </row>
    <row r="298" spans="5:6" x14ac:dyDescent="0.25">
      <c r="E298" s="111"/>
      <c r="F298" s="111"/>
    </row>
    <row r="299" spans="5:6" x14ac:dyDescent="0.25">
      <c r="E299" s="111"/>
      <c r="F299" s="111"/>
    </row>
    <row r="300" spans="5:6" x14ac:dyDescent="0.25">
      <c r="E300" s="111"/>
      <c r="F300" s="111"/>
    </row>
    <row r="301" spans="5:6" x14ac:dyDescent="0.25">
      <c r="E301" s="111"/>
      <c r="F301" s="111"/>
    </row>
    <row r="302" spans="5:6" x14ac:dyDescent="0.25">
      <c r="E302" s="111"/>
      <c r="F302" s="111"/>
    </row>
    <row r="303" spans="5:6" x14ac:dyDescent="0.25">
      <c r="E303" s="111"/>
      <c r="F303" s="111"/>
    </row>
    <row r="304" spans="5:6" x14ac:dyDescent="0.25">
      <c r="E304" s="111"/>
      <c r="F304" s="111"/>
    </row>
    <row r="305" spans="5:6" x14ac:dyDescent="0.25">
      <c r="E305" s="111"/>
      <c r="F305" s="111"/>
    </row>
    <row r="306" spans="5:6" x14ac:dyDescent="0.25">
      <c r="E306" s="111"/>
      <c r="F306" s="111"/>
    </row>
    <row r="307" spans="5:6" x14ac:dyDescent="0.25">
      <c r="E307" s="111"/>
      <c r="F307" s="111"/>
    </row>
    <row r="308" spans="5:6" x14ac:dyDescent="0.25">
      <c r="E308" s="111"/>
      <c r="F308" s="111"/>
    </row>
    <row r="309" spans="5:6" x14ac:dyDescent="0.25">
      <c r="E309" s="111"/>
      <c r="F309" s="111"/>
    </row>
    <row r="310" spans="5:6" x14ac:dyDescent="0.25">
      <c r="E310" s="111"/>
      <c r="F310" s="111"/>
    </row>
    <row r="311" spans="5:6" x14ac:dyDescent="0.25">
      <c r="E311" s="111"/>
      <c r="F311" s="111"/>
    </row>
    <row r="312" spans="5:6" x14ac:dyDescent="0.25">
      <c r="E312" s="111"/>
      <c r="F312" s="111"/>
    </row>
    <row r="313" spans="5:6" x14ac:dyDescent="0.25">
      <c r="E313" s="111"/>
      <c r="F313" s="111"/>
    </row>
    <row r="314" spans="5:6" x14ac:dyDescent="0.25">
      <c r="E314" s="111"/>
      <c r="F314" s="111"/>
    </row>
    <row r="315" spans="5:6" x14ac:dyDescent="0.25">
      <c r="E315" s="111"/>
      <c r="F315" s="111"/>
    </row>
    <row r="316" spans="5:6" x14ac:dyDescent="0.25">
      <c r="E316" s="111"/>
      <c r="F316" s="111"/>
    </row>
    <row r="317" spans="5:6" x14ac:dyDescent="0.25">
      <c r="E317" s="111"/>
      <c r="F317" s="111"/>
    </row>
    <row r="318" spans="5:6" x14ac:dyDescent="0.25">
      <c r="E318" s="111"/>
      <c r="F318" s="111"/>
    </row>
    <row r="319" spans="5:6" x14ac:dyDescent="0.25">
      <c r="E319" s="111"/>
      <c r="F319" s="111"/>
    </row>
    <row r="320" spans="5:6" x14ac:dyDescent="0.25">
      <c r="E320" s="111"/>
      <c r="F320" s="111"/>
    </row>
    <row r="321" spans="5:6" x14ac:dyDescent="0.25">
      <c r="E321" s="111"/>
      <c r="F321" s="111"/>
    </row>
    <row r="322" spans="5:6" x14ac:dyDescent="0.25">
      <c r="E322" s="111"/>
      <c r="F322" s="111"/>
    </row>
    <row r="323" spans="5:6" x14ac:dyDescent="0.25">
      <c r="E323" s="111"/>
      <c r="F323" s="111"/>
    </row>
    <row r="324" spans="5:6" x14ac:dyDescent="0.25">
      <c r="E324" s="111"/>
      <c r="F324" s="111"/>
    </row>
    <row r="325" spans="5:6" x14ac:dyDescent="0.25">
      <c r="E325" s="111"/>
      <c r="F325" s="111"/>
    </row>
    <row r="326" spans="5:6" x14ac:dyDescent="0.25">
      <c r="E326" s="111"/>
      <c r="F326" s="111"/>
    </row>
    <row r="327" spans="5:6" x14ac:dyDescent="0.25">
      <c r="E327" s="111"/>
      <c r="F327" s="111"/>
    </row>
    <row r="328" spans="5:6" x14ac:dyDescent="0.25">
      <c r="E328" s="111"/>
      <c r="F328" s="111"/>
    </row>
    <row r="329" spans="5:6" x14ac:dyDescent="0.25">
      <c r="E329" s="111"/>
      <c r="F329" s="111"/>
    </row>
    <row r="330" spans="5:6" x14ac:dyDescent="0.25">
      <c r="E330" s="111"/>
      <c r="F330" s="111"/>
    </row>
    <row r="331" spans="5:6" x14ac:dyDescent="0.25">
      <c r="E331" s="111"/>
      <c r="F331" s="111"/>
    </row>
    <row r="332" spans="5:6" x14ac:dyDescent="0.25">
      <c r="E332" s="111"/>
      <c r="F332" s="111"/>
    </row>
    <row r="333" spans="5:6" x14ac:dyDescent="0.25">
      <c r="E333" s="111"/>
      <c r="F333" s="111"/>
    </row>
    <row r="334" spans="5:6" x14ac:dyDescent="0.25">
      <c r="E334" s="111"/>
      <c r="F334" s="111"/>
    </row>
    <row r="335" spans="5:6" x14ac:dyDescent="0.25">
      <c r="E335" s="111"/>
      <c r="F335" s="111"/>
    </row>
    <row r="336" spans="5:6" x14ac:dyDescent="0.25">
      <c r="E336" s="111"/>
      <c r="F336" s="111"/>
    </row>
    <row r="337" spans="5:6" x14ac:dyDescent="0.25">
      <c r="E337" s="111"/>
      <c r="F337" s="111"/>
    </row>
    <row r="338" spans="5:6" x14ac:dyDescent="0.25">
      <c r="E338" s="111"/>
      <c r="F338" s="111"/>
    </row>
    <row r="339" spans="5:6" x14ac:dyDescent="0.25">
      <c r="E339" s="111"/>
      <c r="F339" s="111"/>
    </row>
    <row r="340" spans="5:6" x14ac:dyDescent="0.25">
      <c r="E340" s="111"/>
      <c r="F340" s="111"/>
    </row>
    <row r="341" spans="5:6" x14ac:dyDescent="0.25">
      <c r="E341" s="111"/>
      <c r="F341" s="111"/>
    </row>
    <row r="342" spans="5:6" x14ac:dyDescent="0.25">
      <c r="E342" s="111"/>
      <c r="F342" s="111"/>
    </row>
    <row r="343" spans="5:6" x14ac:dyDescent="0.25">
      <c r="E343" s="111"/>
      <c r="F343" s="111"/>
    </row>
    <row r="344" spans="5:6" x14ac:dyDescent="0.25">
      <c r="E344" s="111"/>
      <c r="F344" s="111"/>
    </row>
    <row r="345" spans="5:6" x14ac:dyDescent="0.25">
      <c r="E345" s="111"/>
      <c r="F345" s="111"/>
    </row>
    <row r="346" spans="5:6" x14ac:dyDescent="0.25">
      <c r="E346" s="111"/>
      <c r="F346" s="111"/>
    </row>
    <row r="347" spans="5:6" x14ac:dyDescent="0.25">
      <c r="E347" s="111"/>
      <c r="F347" s="111"/>
    </row>
    <row r="348" spans="5:6" x14ac:dyDescent="0.25">
      <c r="E348" s="111"/>
      <c r="F348" s="111"/>
    </row>
    <row r="349" spans="5:6" x14ac:dyDescent="0.25">
      <c r="E349" s="111"/>
      <c r="F349" s="111"/>
    </row>
    <row r="350" spans="5:6" x14ac:dyDescent="0.25">
      <c r="E350" s="111"/>
      <c r="F350" s="111"/>
    </row>
    <row r="351" spans="5:6" x14ac:dyDescent="0.25">
      <c r="E351" s="111"/>
      <c r="F351" s="111"/>
    </row>
    <row r="352" spans="5:6" x14ac:dyDescent="0.25">
      <c r="E352" s="111"/>
      <c r="F352" s="111"/>
    </row>
    <row r="353" spans="5:6" x14ac:dyDescent="0.25">
      <c r="E353" s="111"/>
      <c r="F353" s="111"/>
    </row>
    <row r="354" spans="5:6" x14ac:dyDescent="0.25">
      <c r="E354" s="111"/>
      <c r="F354" s="111"/>
    </row>
    <row r="355" spans="5:6" x14ac:dyDescent="0.25">
      <c r="E355" s="111"/>
      <c r="F355" s="111"/>
    </row>
    <row r="356" spans="5:6" x14ac:dyDescent="0.25">
      <c r="E356" s="111"/>
      <c r="F356" s="111"/>
    </row>
    <row r="357" spans="5:6" x14ac:dyDescent="0.25">
      <c r="E357" s="111"/>
      <c r="F357" s="111"/>
    </row>
    <row r="358" spans="5:6" x14ac:dyDescent="0.25">
      <c r="E358" s="111"/>
      <c r="F358" s="111"/>
    </row>
    <row r="359" spans="5:6" x14ac:dyDescent="0.25">
      <c r="E359" s="111"/>
      <c r="F359" s="111"/>
    </row>
    <row r="360" spans="5:6" x14ac:dyDescent="0.25">
      <c r="E360" s="111"/>
      <c r="F360" s="111"/>
    </row>
    <row r="361" spans="5:6" x14ac:dyDescent="0.25">
      <c r="E361" s="111"/>
      <c r="F361" s="111"/>
    </row>
    <row r="362" spans="5:6" x14ac:dyDescent="0.25">
      <c r="E362" s="111"/>
      <c r="F362" s="111"/>
    </row>
    <row r="363" spans="5:6" x14ac:dyDescent="0.25">
      <c r="E363" s="111"/>
      <c r="F363" s="111"/>
    </row>
    <row r="364" spans="5:6" x14ac:dyDescent="0.25">
      <c r="E364" s="111"/>
      <c r="F364" s="111"/>
    </row>
    <row r="365" spans="5:6" x14ac:dyDescent="0.25">
      <c r="E365" s="111"/>
      <c r="F365" s="111"/>
    </row>
    <row r="366" spans="5:6" x14ac:dyDescent="0.25">
      <c r="E366" s="111"/>
      <c r="F366" s="111"/>
    </row>
    <row r="367" spans="5:6" x14ac:dyDescent="0.25">
      <c r="E367" s="111"/>
      <c r="F367" s="111"/>
    </row>
    <row r="368" spans="5:6" x14ac:dyDescent="0.25">
      <c r="E368" s="111"/>
      <c r="F368" s="111"/>
    </row>
    <row r="369" spans="5:6" x14ac:dyDescent="0.25">
      <c r="E369" s="111"/>
      <c r="F369" s="111"/>
    </row>
    <row r="370" spans="5:6" x14ac:dyDescent="0.25">
      <c r="E370" s="111"/>
      <c r="F370" s="111"/>
    </row>
    <row r="371" spans="5:6" x14ac:dyDescent="0.25">
      <c r="E371" s="111"/>
      <c r="F371" s="111"/>
    </row>
    <row r="372" spans="5:6" x14ac:dyDescent="0.25">
      <c r="E372" s="111"/>
      <c r="F372" s="111"/>
    </row>
    <row r="373" spans="5:6" x14ac:dyDescent="0.25">
      <c r="E373" s="111"/>
      <c r="F373" s="111"/>
    </row>
    <row r="374" spans="5:6" x14ac:dyDescent="0.25">
      <c r="E374" s="111"/>
      <c r="F374" s="111"/>
    </row>
    <row r="375" spans="5:6" x14ac:dyDescent="0.25">
      <c r="E375" s="111"/>
      <c r="F375" s="111"/>
    </row>
    <row r="376" spans="5:6" x14ac:dyDescent="0.25">
      <c r="E376" s="111"/>
      <c r="F376" s="111"/>
    </row>
    <row r="377" spans="5:6" x14ac:dyDescent="0.25">
      <c r="E377" s="111"/>
      <c r="F377" s="111"/>
    </row>
    <row r="378" spans="5:6" x14ac:dyDescent="0.25">
      <c r="E378" s="111"/>
      <c r="F378" s="111"/>
    </row>
    <row r="379" spans="5:6" x14ac:dyDescent="0.25">
      <c r="E379" s="111"/>
      <c r="F379" s="111"/>
    </row>
    <row r="380" spans="5:6" x14ac:dyDescent="0.25">
      <c r="E380" s="111"/>
      <c r="F380" s="111"/>
    </row>
    <row r="381" spans="5:6" x14ac:dyDescent="0.25">
      <c r="E381" s="111"/>
      <c r="F381" s="111"/>
    </row>
    <row r="382" spans="5:6" x14ac:dyDescent="0.25">
      <c r="E382" s="111"/>
      <c r="F382" s="111"/>
    </row>
    <row r="383" spans="5:6" x14ac:dyDescent="0.25">
      <c r="E383" s="111"/>
      <c r="F383" s="111"/>
    </row>
    <row r="384" spans="5:6" x14ac:dyDescent="0.25">
      <c r="E384" s="111"/>
      <c r="F384" s="111"/>
    </row>
    <row r="385" spans="5:6" x14ac:dyDescent="0.25">
      <c r="E385" s="111"/>
      <c r="F385" s="111"/>
    </row>
    <row r="386" spans="5:6" x14ac:dyDescent="0.25">
      <c r="E386" s="111"/>
      <c r="F386" s="111"/>
    </row>
    <row r="387" spans="5:6" x14ac:dyDescent="0.25">
      <c r="E387" s="111"/>
      <c r="F387" s="111"/>
    </row>
    <row r="388" spans="5:6" x14ac:dyDescent="0.25">
      <c r="E388" s="111"/>
      <c r="F388" s="111"/>
    </row>
    <row r="389" spans="5:6" x14ac:dyDescent="0.25">
      <c r="E389" s="111"/>
      <c r="F389" s="111"/>
    </row>
    <row r="390" spans="5:6" x14ac:dyDescent="0.25">
      <c r="E390" s="111"/>
      <c r="F390" s="111"/>
    </row>
    <row r="391" spans="5:6" x14ac:dyDescent="0.25">
      <c r="E391" s="111"/>
      <c r="F391" s="111"/>
    </row>
    <row r="392" spans="5:6" x14ac:dyDescent="0.25">
      <c r="E392" s="111"/>
      <c r="F392" s="111"/>
    </row>
    <row r="393" spans="5:6" x14ac:dyDescent="0.25">
      <c r="E393" s="111"/>
      <c r="F393" s="111"/>
    </row>
    <row r="394" spans="5:6" x14ac:dyDescent="0.25">
      <c r="E394" s="111"/>
      <c r="F394" s="111"/>
    </row>
    <row r="395" spans="5:6" x14ac:dyDescent="0.25">
      <c r="E395" s="111"/>
      <c r="F395" s="111"/>
    </row>
    <row r="396" spans="5:6" x14ac:dyDescent="0.25">
      <c r="E396" s="111"/>
      <c r="F396" s="111"/>
    </row>
    <row r="397" spans="5:6" x14ac:dyDescent="0.25">
      <c r="E397" s="111"/>
      <c r="F397" s="111"/>
    </row>
    <row r="398" spans="5:6" x14ac:dyDescent="0.25">
      <c r="E398" s="111"/>
      <c r="F398" s="111"/>
    </row>
    <row r="399" spans="5:6" x14ac:dyDescent="0.25">
      <c r="E399" s="111"/>
      <c r="F399" s="111"/>
    </row>
    <row r="400" spans="5:6" x14ac:dyDescent="0.25">
      <c r="E400" s="111"/>
      <c r="F400" s="111"/>
    </row>
    <row r="401" spans="5:6" x14ac:dyDescent="0.25">
      <c r="E401" s="111"/>
      <c r="F401" s="111"/>
    </row>
    <row r="402" spans="5:6" x14ac:dyDescent="0.25">
      <c r="E402" s="111"/>
      <c r="F402" s="111"/>
    </row>
    <row r="403" spans="5:6" x14ac:dyDescent="0.25">
      <c r="E403" s="111"/>
      <c r="F403" s="111"/>
    </row>
    <row r="404" spans="5:6" x14ac:dyDescent="0.25">
      <c r="E404" s="111"/>
      <c r="F404" s="111"/>
    </row>
    <row r="405" spans="5:6" x14ac:dyDescent="0.25">
      <c r="E405" s="111"/>
      <c r="F405" s="111"/>
    </row>
    <row r="406" spans="5:6" x14ac:dyDescent="0.25">
      <c r="E406" s="111"/>
      <c r="F406" s="111"/>
    </row>
    <row r="407" spans="5:6" x14ac:dyDescent="0.25">
      <c r="E407" s="111"/>
      <c r="F407" s="111"/>
    </row>
    <row r="408" spans="5:6" x14ac:dyDescent="0.25">
      <c r="E408" s="111"/>
      <c r="F408" s="111"/>
    </row>
    <row r="409" spans="5:6" x14ac:dyDescent="0.25">
      <c r="E409" s="111"/>
      <c r="F409" s="111"/>
    </row>
    <row r="410" spans="5:6" x14ac:dyDescent="0.25">
      <c r="E410" s="111"/>
      <c r="F410" s="111"/>
    </row>
    <row r="411" spans="5:6" x14ac:dyDescent="0.25">
      <c r="E411" s="111"/>
      <c r="F411" s="111"/>
    </row>
    <row r="412" spans="5:6" x14ac:dyDescent="0.25">
      <c r="E412" s="111"/>
      <c r="F412" s="111"/>
    </row>
    <row r="413" spans="5:6" x14ac:dyDescent="0.25">
      <c r="E413" s="111"/>
      <c r="F413" s="111"/>
    </row>
    <row r="414" spans="5:6" x14ac:dyDescent="0.25">
      <c r="E414" s="111"/>
      <c r="F414" s="111"/>
    </row>
    <row r="415" spans="5:6" x14ac:dyDescent="0.25">
      <c r="E415" s="111"/>
      <c r="F415" s="111"/>
    </row>
    <row r="416" spans="5:6" x14ac:dyDescent="0.25">
      <c r="E416" s="111"/>
      <c r="F416" s="111"/>
    </row>
    <row r="417" spans="5:6" x14ac:dyDescent="0.25">
      <c r="E417" s="111"/>
      <c r="F417" s="111"/>
    </row>
    <row r="418" spans="5:6" x14ac:dyDescent="0.25">
      <c r="E418" s="111"/>
      <c r="F418" s="111"/>
    </row>
    <row r="419" spans="5:6" x14ac:dyDescent="0.25">
      <c r="E419" s="111"/>
      <c r="F419" s="111"/>
    </row>
    <row r="420" spans="5:6" x14ac:dyDescent="0.25">
      <c r="E420" s="111"/>
      <c r="F420" s="111"/>
    </row>
    <row r="421" spans="5:6" x14ac:dyDescent="0.25">
      <c r="E421" s="111"/>
      <c r="F421" s="111"/>
    </row>
    <row r="422" spans="5:6" x14ac:dyDescent="0.25">
      <c r="E422" s="111"/>
      <c r="F422" s="111"/>
    </row>
    <row r="423" spans="5:6" x14ac:dyDescent="0.25">
      <c r="E423" s="111"/>
      <c r="F423" s="111"/>
    </row>
    <row r="424" spans="5:6" x14ac:dyDescent="0.25">
      <c r="E424" s="111"/>
      <c r="F424" s="111"/>
    </row>
    <row r="425" spans="5:6" x14ac:dyDescent="0.25">
      <c r="E425" s="111"/>
      <c r="F425" s="111"/>
    </row>
    <row r="426" spans="5:6" x14ac:dyDescent="0.25">
      <c r="E426" s="111"/>
      <c r="F426" s="111"/>
    </row>
    <row r="427" spans="5:6" x14ac:dyDescent="0.25">
      <c r="E427" s="111"/>
      <c r="F427" s="111"/>
    </row>
    <row r="428" spans="5:6" x14ac:dyDescent="0.25">
      <c r="E428" s="111"/>
      <c r="F428" s="111"/>
    </row>
    <row r="429" spans="5:6" x14ac:dyDescent="0.25">
      <c r="E429" s="111"/>
      <c r="F429" s="111"/>
    </row>
    <row r="430" spans="5:6" x14ac:dyDescent="0.25">
      <c r="E430" s="111"/>
      <c r="F430" s="111"/>
    </row>
    <row r="431" spans="5:6" x14ac:dyDescent="0.25">
      <c r="E431" s="111"/>
      <c r="F431" s="111"/>
    </row>
    <row r="432" spans="5:6" x14ac:dyDescent="0.25">
      <c r="E432" s="111"/>
      <c r="F432" s="111"/>
    </row>
    <row r="433" spans="5:6" x14ac:dyDescent="0.25">
      <c r="E433" s="111"/>
      <c r="F433" s="111"/>
    </row>
    <row r="434" spans="5:6" x14ac:dyDescent="0.25">
      <c r="E434" s="111"/>
      <c r="F434" s="111"/>
    </row>
    <row r="435" spans="5:6" x14ac:dyDescent="0.25">
      <c r="E435" s="111"/>
      <c r="F435" s="111"/>
    </row>
    <row r="436" spans="5:6" x14ac:dyDescent="0.25">
      <c r="E436" s="111"/>
      <c r="F436" s="111"/>
    </row>
    <row r="437" spans="5:6" x14ac:dyDescent="0.25">
      <c r="E437" s="111"/>
      <c r="F437" s="111"/>
    </row>
    <row r="438" spans="5:6" x14ac:dyDescent="0.25">
      <c r="E438" s="111"/>
      <c r="F438" s="111"/>
    </row>
    <row r="439" spans="5:6" x14ac:dyDescent="0.25">
      <c r="E439" s="111"/>
      <c r="F439" s="111"/>
    </row>
    <row r="440" spans="5:6" x14ac:dyDescent="0.25">
      <c r="E440" s="111"/>
      <c r="F440" s="111"/>
    </row>
    <row r="441" spans="5:6" x14ac:dyDescent="0.25">
      <c r="E441" s="111"/>
      <c r="F441" s="111"/>
    </row>
    <row r="442" spans="5:6" x14ac:dyDescent="0.25">
      <c r="E442" s="111"/>
      <c r="F442" s="111"/>
    </row>
    <row r="443" spans="5:6" x14ac:dyDescent="0.25">
      <c r="E443" s="111"/>
      <c r="F443" s="111"/>
    </row>
    <row r="444" spans="5:6" x14ac:dyDescent="0.25">
      <c r="E444" s="111"/>
      <c r="F444" s="111"/>
    </row>
    <row r="445" spans="5:6" x14ac:dyDescent="0.25">
      <c r="E445" s="111"/>
      <c r="F445" s="111"/>
    </row>
    <row r="446" spans="5:6" x14ac:dyDescent="0.25">
      <c r="E446" s="111"/>
      <c r="F446" s="111"/>
    </row>
    <row r="447" spans="5:6" x14ac:dyDescent="0.25">
      <c r="E447" s="111"/>
      <c r="F447" s="111"/>
    </row>
    <row r="448" spans="5:6" x14ac:dyDescent="0.25">
      <c r="E448" s="111"/>
      <c r="F448" s="111"/>
    </row>
    <row r="449" spans="5:6" x14ac:dyDescent="0.25">
      <c r="E449" s="111"/>
      <c r="F449" s="111"/>
    </row>
    <row r="450" spans="5:6" x14ac:dyDescent="0.25">
      <c r="E450" s="111"/>
      <c r="F450" s="111"/>
    </row>
    <row r="451" spans="5:6" x14ac:dyDescent="0.25">
      <c r="E451" s="111"/>
      <c r="F451" s="111"/>
    </row>
    <row r="452" spans="5:6" x14ac:dyDescent="0.25">
      <c r="E452" s="111"/>
      <c r="F452" s="111"/>
    </row>
    <row r="453" spans="5:6" x14ac:dyDescent="0.25">
      <c r="E453" s="111"/>
      <c r="F453" s="111"/>
    </row>
    <row r="454" spans="5:6" x14ac:dyDescent="0.25">
      <c r="E454" s="111"/>
      <c r="F454" s="111"/>
    </row>
    <row r="455" spans="5:6" x14ac:dyDescent="0.25">
      <c r="E455" s="111"/>
      <c r="F455" s="111"/>
    </row>
    <row r="456" spans="5:6" x14ac:dyDescent="0.25">
      <c r="E456" s="111"/>
      <c r="F456" s="111"/>
    </row>
    <row r="457" spans="5:6" x14ac:dyDescent="0.25">
      <c r="E457" s="111"/>
      <c r="F457" s="111"/>
    </row>
    <row r="458" spans="5:6" x14ac:dyDescent="0.25">
      <c r="E458" s="111"/>
      <c r="F458" s="111"/>
    </row>
    <row r="459" spans="5:6" x14ac:dyDescent="0.25">
      <c r="E459" s="111"/>
      <c r="F459" s="111"/>
    </row>
    <row r="460" spans="5:6" x14ac:dyDescent="0.25">
      <c r="E460" s="111"/>
      <c r="F460" s="111"/>
    </row>
    <row r="461" spans="5:6" x14ac:dyDescent="0.25">
      <c r="E461" s="111"/>
      <c r="F461" s="111"/>
    </row>
    <row r="462" spans="5:6" x14ac:dyDescent="0.25">
      <c r="E462" s="111"/>
      <c r="F462" s="111"/>
    </row>
    <row r="463" spans="5:6" x14ac:dyDescent="0.25">
      <c r="E463" s="111"/>
      <c r="F463" s="111"/>
    </row>
    <row r="464" spans="5:6" x14ac:dyDescent="0.25">
      <c r="E464" s="111"/>
      <c r="F464" s="111"/>
    </row>
    <row r="465" spans="5:6" x14ac:dyDescent="0.25">
      <c r="E465" s="111"/>
      <c r="F465" s="111"/>
    </row>
    <row r="466" spans="5:6" x14ac:dyDescent="0.25">
      <c r="E466" s="111"/>
      <c r="F466" s="111"/>
    </row>
    <row r="467" spans="5:6" x14ac:dyDescent="0.25">
      <c r="E467" s="111"/>
      <c r="F467" s="111"/>
    </row>
    <row r="468" spans="5:6" x14ac:dyDescent="0.25">
      <c r="E468" s="111"/>
      <c r="F468" s="111"/>
    </row>
    <row r="469" spans="5:6" x14ac:dyDescent="0.25">
      <c r="E469" s="111"/>
      <c r="F469" s="111"/>
    </row>
    <row r="470" spans="5:6" x14ac:dyDescent="0.25">
      <c r="E470" s="111"/>
      <c r="F470" s="111"/>
    </row>
    <row r="471" spans="5:6" x14ac:dyDescent="0.25">
      <c r="E471" s="111"/>
      <c r="F471" s="111"/>
    </row>
    <row r="472" spans="5:6" x14ac:dyDescent="0.25">
      <c r="E472" s="111"/>
      <c r="F472" s="111"/>
    </row>
    <row r="473" spans="5:6" x14ac:dyDescent="0.25">
      <c r="E473" s="111"/>
      <c r="F473" s="111"/>
    </row>
    <row r="474" spans="5:6" x14ac:dyDescent="0.25">
      <c r="E474" s="111"/>
      <c r="F474" s="111"/>
    </row>
    <row r="475" spans="5:6" x14ac:dyDescent="0.25">
      <c r="E475" s="111"/>
      <c r="F475" s="111"/>
    </row>
    <row r="476" spans="5:6" x14ac:dyDescent="0.25">
      <c r="E476" s="111"/>
      <c r="F476" s="111"/>
    </row>
    <row r="477" spans="5:6" x14ac:dyDescent="0.25">
      <c r="E477" s="111"/>
      <c r="F477" s="111"/>
    </row>
    <row r="478" spans="5:6" x14ac:dyDescent="0.25">
      <c r="E478" s="111"/>
      <c r="F478" s="111"/>
    </row>
    <row r="479" spans="5:6" x14ac:dyDescent="0.25">
      <c r="E479" s="111"/>
      <c r="F479" s="111"/>
    </row>
    <row r="480" spans="5:6" x14ac:dyDescent="0.25">
      <c r="E480" s="111"/>
      <c r="F480" s="111"/>
    </row>
    <row r="481" spans="5:6" x14ac:dyDescent="0.25">
      <c r="E481" s="111"/>
      <c r="F481" s="111"/>
    </row>
    <row r="482" spans="5:6" x14ac:dyDescent="0.25">
      <c r="E482" s="111"/>
      <c r="F482" s="111"/>
    </row>
    <row r="483" spans="5:6" x14ac:dyDescent="0.25">
      <c r="E483" s="111"/>
      <c r="F483" s="111"/>
    </row>
    <row r="484" spans="5:6" x14ac:dyDescent="0.25">
      <c r="E484" s="111"/>
      <c r="F484" s="111"/>
    </row>
    <row r="485" spans="5:6" x14ac:dyDescent="0.25">
      <c r="E485" s="111"/>
      <c r="F485" s="111"/>
    </row>
    <row r="486" spans="5:6" x14ac:dyDescent="0.25">
      <c r="E486" s="111"/>
      <c r="F486" s="111"/>
    </row>
    <row r="487" spans="5:6" x14ac:dyDescent="0.25">
      <c r="E487" s="111"/>
      <c r="F487" s="111"/>
    </row>
    <row r="488" spans="5:6" x14ac:dyDescent="0.25">
      <c r="E488" s="111"/>
      <c r="F488" s="111"/>
    </row>
    <row r="489" spans="5:6" x14ac:dyDescent="0.25">
      <c r="E489" s="111"/>
      <c r="F489" s="111"/>
    </row>
    <row r="490" spans="5:6" x14ac:dyDescent="0.25">
      <c r="E490" s="111"/>
      <c r="F490" s="111"/>
    </row>
    <row r="491" spans="5:6" x14ac:dyDescent="0.25">
      <c r="E491" s="111"/>
      <c r="F491" s="111"/>
    </row>
    <row r="492" spans="5:6" x14ac:dyDescent="0.25">
      <c r="E492" s="111"/>
      <c r="F492" s="111"/>
    </row>
    <row r="493" spans="5:6" x14ac:dyDescent="0.25">
      <c r="E493" s="111"/>
      <c r="F493" s="111"/>
    </row>
    <row r="494" spans="5:6" x14ac:dyDescent="0.25">
      <c r="E494" s="111"/>
      <c r="F494" s="111"/>
    </row>
    <row r="495" spans="5:6" x14ac:dyDescent="0.25">
      <c r="E495" s="111"/>
      <c r="F495" s="111"/>
    </row>
  </sheetData>
  <mergeCells count="384">
    <mergeCell ref="Q78:Q79"/>
    <mergeCell ref="Q64:Q65"/>
    <mergeCell ref="Q66:Q67"/>
    <mergeCell ref="Q69:Q70"/>
    <mergeCell ref="Q71:Q72"/>
    <mergeCell ref="R76:R77"/>
    <mergeCell ref="R78:R79"/>
    <mergeCell ref="Q52:Q53"/>
    <mergeCell ref="O52:O53"/>
    <mergeCell ref="Q56:Q57"/>
    <mergeCell ref="Q54:Q55"/>
    <mergeCell ref="R60:R62"/>
    <mergeCell ref="R58:R59"/>
    <mergeCell ref="R90:R91"/>
    <mergeCell ref="R92:R93"/>
    <mergeCell ref="N16:N17"/>
    <mergeCell ref="N18:N19"/>
    <mergeCell ref="N20:N21"/>
    <mergeCell ref="N25:N27"/>
    <mergeCell ref="N29:N30"/>
    <mergeCell ref="N31:N37"/>
    <mergeCell ref="N38:N39"/>
    <mergeCell ref="N40:N41"/>
    <mergeCell ref="N42:N44"/>
    <mergeCell ref="R80:R81"/>
    <mergeCell ref="R82:R83"/>
    <mergeCell ref="R64:R65"/>
    <mergeCell ref="R66:R67"/>
    <mergeCell ref="R69:R70"/>
    <mergeCell ref="R71:R72"/>
    <mergeCell ref="R74:R75"/>
    <mergeCell ref="O49:O50"/>
    <mergeCell ref="Q49:Q50"/>
    <mergeCell ref="R49:R50"/>
    <mergeCell ref="O64:O65"/>
    <mergeCell ref="Q74:Q75"/>
    <mergeCell ref="Q76:Q77"/>
    <mergeCell ref="N64:N65"/>
    <mergeCell ref="O71:O72"/>
    <mergeCell ref="O69:O70"/>
    <mergeCell ref="O66:O67"/>
    <mergeCell ref="S80:S81"/>
    <mergeCell ref="S82:S83"/>
    <mergeCell ref="S84:S85"/>
    <mergeCell ref="S86:S87"/>
    <mergeCell ref="S90:S91"/>
    <mergeCell ref="S76:S77"/>
    <mergeCell ref="S78:S79"/>
    <mergeCell ref="O86:O87"/>
    <mergeCell ref="O84:O85"/>
    <mergeCell ref="O82:O83"/>
    <mergeCell ref="O80:O81"/>
    <mergeCell ref="O78:O79"/>
    <mergeCell ref="O76:O77"/>
    <mergeCell ref="O74:O75"/>
    <mergeCell ref="N66:N67"/>
    <mergeCell ref="N69:N70"/>
    <mergeCell ref="N71:N72"/>
    <mergeCell ref="N74:N75"/>
    <mergeCell ref="N76:N77"/>
    <mergeCell ref="N78:N79"/>
    <mergeCell ref="S92:S93"/>
    <mergeCell ref="R8:R10"/>
    <mergeCell ref="R12:R15"/>
    <mergeCell ref="R16:R17"/>
    <mergeCell ref="R18:R19"/>
    <mergeCell ref="R20:R21"/>
    <mergeCell ref="R25:R27"/>
    <mergeCell ref="R29:R30"/>
    <mergeCell ref="R31:R37"/>
    <mergeCell ref="R38:R39"/>
    <mergeCell ref="R40:R41"/>
    <mergeCell ref="R42:R44"/>
    <mergeCell ref="R45:R46"/>
    <mergeCell ref="R52:R53"/>
    <mergeCell ref="R54:R55"/>
    <mergeCell ref="R56:R57"/>
    <mergeCell ref="R84:R85"/>
    <mergeCell ref="R86:R87"/>
    <mergeCell ref="S16:S17"/>
    <mergeCell ref="S64:S65"/>
    <mergeCell ref="S66:S67"/>
    <mergeCell ref="S69:S70"/>
    <mergeCell ref="S71:S72"/>
    <mergeCell ref="S74:S75"/>
    <mergeCell ref="S49:S50"/>
    <mergeCell ref="S60:S62"/>
    <mergeCell ref="S58:S59"/>
    <mergeCell ref="S56:S57"/>
    <mergeCell ref="S54:S55"/>
    <mergeCell ref="Q18:Q19"/>
    <mergeCell ref="Q20:Q21"/>
    <mergeCell ref="Q25:Q27"/>
    <mergeCell ref="Q29:Q30"/>
    <mergeCell ref="Q31:Q37"/>
    <mergeCell ref="Q38:Q39"/>
    <mergeCell ref="Q40:Q41"/>
    <mergeCell ref="Q42:Q44"/>
    <mergeCell ref="Q45:Q46"/>
    <mergeCell ref="S18:S19"/>
    <mergeCell ref="S20:S21"/>
    <mergeCell ref="S25:S27"/>
    <mergeCell ref="S29:S30"/>
    <mergeCell ref="S31:S37"/>
    <mergeCell ref="S38:S39"/>
    <mergeCell ref="S40:S41"/>
    <mergeCell ref="S42:S44"/>
    <mergeCell ref="S45:S46"/>
    <mergeCell ref="S52:S53"/>
    <mergeCell ref="O31:O37"/>
    <mergeCell ref="O38:O39"/>
    <mergeCell ref="O40:O41"/>
    <mergeCell ref="O42:O44"/>
    <mergeCell ref="O45:O46"/>
    <mergeCell ref="J38:J39"/>
    <mergeCell ref="J40:J41"/>
    <mergeCell ref="J29:J30"/>
    <mergeCell ref="J31:J37"/>
    <mergeCell ref="N45:N46"/>
    <mergeCell ref="K29:K30"/>
    <mergeCell ref="L29:L30"/>
    <mergeCell ref="K31:K37"/>
    <mergeCell ref="L31:L37"/>
    <mergeCell ref="K38:K39"/>
    <mergeCell ref="L38:L39"/>
    <mergeCell ref="K40:K41"/>
    <mergeCell ref="L40:L41"/>
    <mergeCell ref="K42:K44"/>
    <mergeCell ref="L42:L44"/>
    <mergeCell ref="N52:N53"/>
    <mergeCell ref="M20:M21"/>
    <mergeCell ref="M25:M27"/>
    <mergeCell ref="M29:M30"/>
    <mergeCell ref="M31:M37"/>
    <mergeCell ref="M38:M39"/>
    <mergeCell ref="M40:M41"/>
    <mergeCell ref="M42:M44"/>
    <mergeCell ref="M45:M46"/>
    <mergeCell ref="J49:J50"/>
    <mergeCell ref="M49:M50"/>
    <mergeCell ref="N49:N50"/>
    <mergeCell ref="J82:J83"/>
    <mergeCell ref="J66:J67"/>
    <mergeCell ref="J69:J70"/>
    <mergeCell ref="J71:J72"/>
    <mergeCell ref="J74:J75"/>
    <mergeCell ref="J45:J46"/>
    <mergeCell ref="K45:K46"/>
    <mergeCell ref="L45:L46"/>
    <mergeCell ref="K49:K50"/>
    <mergeCell ref="L49:L50"/>
    <mergeCell ref="K56:K57"/>
    <mergeCell ref="L56:L57"/>
    <mergeCell ref="K58:K59"/>
    <mergeCell ref="L58:L59"/>
    <mergeCell ref="K60:K62"/>
    <mergeCell ref="L60:L62"/>
    <mergeCell ref="K64:K65"/>
    <mergeCell ref="L64:L65"/>
    <mergeCell ref="K66:K67"/>
    <mergeCell ref="L66:L67"/>
    <mergeCell ref="K69:K70"/>
    <mergeCell ref="H52:H53"/>
    <mergeCell ref="H54:H55"/>
    <mergeCell ref="H56:H57"/>
    <mergeCell ref="H58:H59"/>
    <mergeCell ref="H60:H62"/>
    <mergeCell ref="H64:H65"/>
    <mergeCell ref="H66:H67"/>
    <mergeCell ref="H69:H70"/>
    <mergeCell ref="J56:J57"/>
    <mergeCell ref="J58:J59"/>
    <mergeCell ref="J60:J62"/>
    <mergeCell ref="H45:H46"/>
    <mergeCell ref="H49:H50"/>
    <mergeCell ref="J90:J91"/>
    <mergeCell ref="J92:J93"/>
    <mergeCell ref="Q92:Q93"/>
    <mergeCell ref="Q80:Q81"/>
    <mergeCell ref="Q82:Q83"/>
    <mergeCell ref="Q84:Q85"/>
    <mergeCell ref="Q86:Q87"/>
    <mergeCell ref="Q90:Q91"/>
    <mergeCell ref="M84:M85"/>
    <mergeCell ref="M86:M87"/>
    <mergeCell ref="M90:M91"/>
    <mergeCell ref="M92:M93"/>
    <mergeCell ref="M82:M83"/>
    <mergeCell ref="J80:J81"/>
    <mergeCell ref="N80:N81"/>
    <mergeCell ref="N82:N83"/>
    <mergeCell ref="N84:N85"/>
    <mergeCell ref="N86:N87"/>
    <mergeCell ref="N90:N91"/>
    <mergeCell ref="N92:N93"/>
    <mergeCell ref="J86:J87"/>
    <mergeCell ref="J84:J85"/>
    <mergeCell ref="O92:O93"/>
    <mergeCell ref="O90:O91"/>
    <mergeCell ref="M74:M75"/>
    <mergeCell ref="M76:M77"/>
    <mergeCell ref="M78:M79"/>
    <mergeCell ref="M80:M81"/>
    <mergeCell ref="J76:J77"/>
    <mergeCell ref="J52:J53"/>
    <mergeCell ref="J54:J55"/>
    <mergeCell ref="M52:M53"/>
    <mergeCell ref="M54:M55"/>
    <mergeCell ref="M56:M57"/>
    <mergeCell ref="M58:M59"/>
    <mergeCell ref="M60:M62"/>
    <mergeCell ref="M64:M65"/>
    <mergeCell ref="M66:M67"/>
    <mergeCell ref="M69:M70"/>
    <mergeCell ref="M71:M72"/>
    <mergeCell ref="J64:J65"/>
    <mergeCell ref="J78:J79"/>
    <mergeCell ref="K52:K53"/>
    <mergeCell ref="L52:L53"/>
    <mergeCell ref="K54:K55"/>
    <mergeCell ref="L54:L55"/>
    <mergeCell ref="F92:F93"/>
    <mergeCell ref="H90:H91"/>
    <mergeCell ref="H92:H93"/>
    <mergeCell ref="E71:E72"/>
    <mergeCell ref="E74:E75"/>
    <mergeCell ref="E92:E93"/>
    <mergeCell ref="E90:E91"/>
    <mergeCell ref="F64:F65"/>
    <mergeCell ref="F82:F83"/>
    <mergeCell ref="F84:F85"/>
    <mergeCell ref="F86:F87"/>
    <mergeCell ref="F90:F91"/>
    <mergeCell ref="H71:H72"/>
    <mergeCell ref="H74:H75"/>
    <mergeCell ref="H76:H77"/>
    <mergeCell ref="H78:H79"/>
    <mergeCell ref="H80:H81"/>
    <mergeCell ref="E84:E85"/>
    <mergeCell ref="E86:E87"/>
    <mergeCell ref="E66:E67"/>
    <mergeCell ref="E69:E70"/>
    <mergeCell ref="H82:H83"/>
    <mergeCell ref="H84:H85"/>
    <mergeCell ref="H86:H87"/>
    <mergeCell ref="E58:E59"/>
    <mergeCell ref="E60:E62"/>
    <mergeCell ref="E64:E65"/>
    <mergeCell ref="E49:E50"/>
    <mergeCell ref="F49:F50"/>
    <mergeCell ref="E80:E81"/>
    <mergeCell ref="E78:E79"/>
    <mergeCell ref="F80:F81"/>
    <mergeCell ref="F78:F79"/>
    <mergeCell ref="F76:F77"/>
    <mergeCell ref="F74:F75"/>
    <mergeCell ref="F71:F72"/>
    <mergeCell ref="F69:F70"/>
    <mergeCell ref="F66:F67"/>
    <mergeCell ref="E76:E77"/>
    <mergeCell ref="Q16:Q17"/>
    <mergeCell ref="E16:E17"/>
    <mergeCell ref="E45:E46"/>
    <mergeCell ref="E25:E27"/>
    <mergeCell ref="E29:E30"/>
    <mergeCell ref="F29:F30"/>
    <mergeCell ref="O18:O19"/>
    <mergeCell ref="O20:O21"/>
    <mergeCell ref="O25:O27"/>
    <mergeCell ref="F16:F17"/>
    <mergeCell ref="E31:E37"/>
    <mergeCell ref="E38:E39"/>
    <mergeCell ref="E40:E41"/>
    <mergeCell ref="H29:H30"/>
    <mergeCell ref="H31:H37"/>
    <mergeCell ref="H38:H39"/>
    <mergeCell ref="H40:H41"/>
    <mergeCell ref="H42:H44"/>
    <mergeCell ref="J42:J44"/>
    <mergeCell ref="O29:O30"/>
    <mergeCell ref="F45:F46"/>
    <mergeCell ref="F31:F37"/>
    <mergeCell ref="F38:F39"/>
    <mergeCell ref="F40:F41"/>
    <mergeCell ref="O16:O17"/>
    <mergeCell ref="K16:K17"/>
    <mergeCell ref="L16:L17"/>
    <mergeCell ref="H16:H17"/>
    <mergeCell ref="E12:E15"/>
    <mergeCell ref="F8:F10"/>
    <mergeCell ref="F12:F15"/>
    <mergeCell ref="H20:H21"/>
    <mergeCell ref="H25:H27"/>
    <mergeCell ref="M8:M10"/>
    <mergeCell ref="M12:M15"/>
    <mergeCell ref="M16:M17"/>
    <mergeCell ref="M18:M19"/>
    <mergeCell ref="J18:J19"/>
    <mergeCell ref="J20:J21"/>
    <mergeCell ref="J25:J27"/>
    <mergeCell ref="J16:J17"/>
    <mergeCell ref="K18:K19"/>
    <mergeCell ref="L18:L19"/>
    <mergeCell ref="K20:K21"/>
    <mergeCell ref="L20:L21"/>
    <mergeCell ref="K25:K27"/>
    <mergeCell ref="L25:L27"/>
    <mergeCell ref="E20:E21"/>
    <mergeCell ref="Q5:T5"/>
    <mergeCell ref="Q6:T6"/>
    <mergeCell ref="J8:J10"/>
    <mergeCell ref="J12:J15"/>
    <mergeCell ref="S8:S10"/>
    <mergeCell ref="S12:S15"/>
    <mergeCell ref="Q8:Q10"/>
    <mergeCell ref="Q12:Q15"/>
    <mergeCell ref="K8:K10"/>
    <mergeCell ref="L8:L10"/>
    <mergeCell ref="K12:K15"/>
    <mergeCell ref="L12:L15"/>
    <mergeCell ref="H5:L5"/>
    <mergeCell ref="H6:L6"/>
    <mergeCell ref="H12:H15"/>
    <mergeCell ref="N8:N10"/>
    <mergeCell ref="N12:N15"/>
    <mergeCell ref="M5:P5"/>
    <mergeCell ref="M6:P6"/>
    <mergeCell ref="O8:O10"/>
    <mergeCell ref="H8:H10"/>
    <mergeCell ref="O12:O15"/>
    <mergeCell ref="N60:N62"/>
    <mergeCell ref="N58:N59"/>
    <mergeCell ref="N56:N57"/>
    <mergeCell ref="N54:N55"/>
    <mergeCell ref="O54:O55"/>
    <mergeCell ref="O56:O57"/>
    <mergeCell ref="O58:O59"/>
    <mergeCell ref="O60:O62"/>
    <mergeCell ref="Q60:Q62"/>
    <mergeCell ref="Q58:Q59"/>
    <mergeCell ref="E56:E57"/>
    <mergeCell ref="E54:E55"/>
    <mergeCell ref="F60:F62"/>
    <mergeCell ref="F58:F59"/>
    <mergeCell ref="F56:F57"/>
    <mergeCell ref="E3:F3"/>
    <mergeCell ref="E1:F2"/>
    <mergeCell ref="A1:B2"/>
    <mergeCell ref="K92:K93"/>
    <mergeCell ref="E5:E7"/>
    <mergeCell ref="G5:G7"/>
    <mergeCell ref="F5:F7"/>
    <mergeCell ref="E8:E10"/>
    <mergeCell ref="H18:H19"/>
    <mergeCell ref="E18:E19"/>
    <mergeCell ref="F18:F19"/>
    <mergeCell ref="F20:F21"/>
    <mergeCell ref="F25:F27"/>
    <mergeCell ref="E52:E53"/>
    <mergeCell ref="F42:F44"/>
    <mergeCell ref="E42:E44"/>
    <mergeCell ref="F52:F53"/>
    <mergeCell ref="E82:E83"/>
    <mergeCell ref="F54:F55"/>
    <mergeCell ref="L92:L93"/>
    <mergeCell ref="K80:K81"/>
    <mergeCell ref="L80:L81"/>
    <mergeCell ref="K82:K83"/>
    <mergeCell ref="L82:L83"/>
    <mergeCell ref="K84:K85"/>
    <mergeCell ref="L84:L85"/>
    <mergeCell ref="K86:K87"/>
    <mergeCell ref="L86:L87"/>
    <mergeCell ref="K90:K91"/>
    <mergeCell ref="L90:L91"/>
    <mergeCell ref="L69:L70"/>
    <mergeCell ref="K71:K72"/>
    <mergeCell ref="L71:L72"/>
    <mergeCell ref="K74:K75"/>
    <mergeCell ref="L74:L75"/>
    <mergeCell ref="K76:K77"/>
    <mergeCell ref="L76:L77"/>
    <mergeCell ref="K78:K79"/>
    <mergeCell ref="L78:L7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880</vt:i4>
      </vt:variant>
    </vt:vector>
  </HeadingPairs>
  <TitlesOfParts>
    <vt:vector size="882" baseType="lpstr">
      <vt:lpstr>Informe</vt:lpstr>
      <vt:lpstr>M_CosteEfectivo</vt:lpstr>
      <vt:lpstr>CE.A.Cuen.135.130P.D12.Cod</vt:lpstr>
      <vt:lpstr>CE.A.Cuen.135.130P.D12.Desc</vt:lpstr>
      <vt:lpstr>CE.A.Cuen.135.130P.D12.Est.Imp.Anio1</vt:lpstr>
      <vt:lpstr>CE.A.Cuen.135.130P.D12.Est.NumMun.Anio1</vt:lpstr>
      <vt:lpstr>CE.A.Cuen.135.130P.D12.Est.Pob.Anio1</vt:lpstr>
      <vt:lpstr>CE.A.Cuen.135.130P.D12.Mun.Imp.Anio1</vt:lpstr>
      <vt:lpstr>CE.A.Cuen.135.130P.D12.Mun.Prest.Anio1</vt:lpstr>
      <vt:lpstr>CE.A.Cuen.135.130P.D12.Mun.TipoGestionAbrev.Anio1</vt:lpstr>
      <vt:lpstr>CE.A.Cuen.135.130P.D12.Mun.TipoGestionCod.Anio1</vt:lpstr>
      <vt:lpstr>CE.A.Cuen.135.130P.D12.Rango.Imp.Anio1</vt:lpstr>
      <vt:lpstr>CE.A.Cuen.135.130P.D12.Rango.NumMun.Anio1</vt:lpstr>
      <vt:lpstr>CE.A.Cuen.135.130P.D12.Rango.Pob.Anio1</vt:lpstr>
      <vt:lpstr>CE.A.Cuen.135.130P.D12.U49.Desc</vt:lpstr>
      <vt:lpstr>CE.A.Cuen.135.130P.D12.U49.Est.Num.Anio1</vt:lpstr>
      <vt:lpstr>CE.A.Cuen.135.130P.D12.U49.Mun.Num.Anio1</vt:lpstr>
      <vt:lpstr>CE.A.Cuen.135.130P.D12.U49.Rango.Num.Anio1</vt:lpstr>
      <vt:lpstr>CE.A.Cuen.135.130P.D12.U50.Desc</vt:lpstr>
      <vt:lpstr>CE.A.Cuen.135.130P.D12.U50.Est.Num.Anio1</vt:lpstr>
      <vt:lpstr>CE.A.Cuen.135.130P.D12.U50.Mun.Num.Anio1</vt:lpstr>
      <vt:lpstr>CE.A.Cuen.135.130P.D12.U50.Rango.Num.Anio1</vt:lpstr>
      <vt:lpstr>CE.A.Cuen.136.130P.D15.Cod</vt:lpstr>
      <vt:lpstr>CE.A.Cuen.136.130P.D15.Desc</vt:lpstr>
      <vt:lpstr>CE.A.Cuen.136.130P.D15.Est.Imp.Anio1</vt:lpstr>
      <vt:lpstr>CE.A.Cuen.136.130P.D15.Est.NumMun.Anio1</vt:lpstr>
      <vt:lpstr>CE.A.Cuen.136.130P.D15.Est.Pob.Anio1</vt:lpstr>
      <vt:lpstr>CE.A.Cuen.136.130P.D15.Mun.Imp.Anio1</vt:lpstr>
      <vt:lpstr>CE.A.Cuen.136.130P.D15.Mun.Prest.Anio1</vt:lpstr>
      <vt:lpstr>CE.A.Cuen.136.130P.D15.Mun.TipoGestionAbrev.Anio1</vt:lpstr>
      <vt:lpstr>CE.A.Cuen.136.130P.D15.Mun.TipoGestionCod.Anio1</vt:lpstr>
      <vt:lpstr>CE.A.Cuen.136.130P.D15.Rango.Imp.Anio1</vt:lpstr>
      <vt:lpstr>CE.A.Cuen.136.130P.D15.Rango.NumMun.Anio1</vt:lpstr>
      <vt:lpstr>CE.A.Cuen.136.130P.D15.Rango.Pob.Anio1</vt:lpstr>
      <vt:lpstr>CE.A.Cuen.136.130P.D15.U55.Desc</vt:lpstr>
      <vt:lpstr>CE.A.Cuen.136.130P.D15.U55.Est.Num.Anio1</vt:lpstr>
      <vt:lpstr>CE.A.Cuen.136.130P.D15.U55.Mun.Num.Anio1</vt:lpstr>
      <vt:lpstr>CE.A.Cuen.136.130P.D15.U55.Rango.Num.Anio1</vt:lpstr>
      <vt:lpstr>CE.A.Cuen.136.130P.D15.U56.Desc</vt:lpstr>
      <vt:lpstr>CE.A.Cuen.136.130P.D15.U56.Est.Num.Anio1</vt:lpstr>
      <vt:lpstr>CE.A.Cuen.136.130P.D15.U56.Mun.Num.Anio1</vt:lpstr>
      <vt:lpstr>CE.A.Cuen.136.130P.D15.U56.Rango.Num.Anio1</vt:lpstr>
      <vt:lpstr>CE.A.Cuen.1531.150P.D7.Cod</vt:lpstr>
      <vt:lpstr>CE.A.Cuen.1531.150P.D7.Desc</vt:lpstr>
      <vt:lpstr>CE.A.Cuen.1531.150P.D7.Est.Imp.Anio1</vt:lpstr>
      <vt:lpstr>CE.A.Cuen.1531.150P.D7.Est.NumMun.Anio1</vt:lpstr>
      <vt:lpstr>CE.A.Cuen.1531.150P.D7.Est.Pob.Anio1</vt:lpstr>
      <vt:lpstr>CE.A.Cuen.1531.150P.D7.Mun.Imp.Anio1</vt:lpstr>
      <vt:lpstr>CE.A.Cuen.1531.150P.D7.Mun.Prest.Anio1</vt:lpstr>
      <vt:lpstr>CE.A.Cuen.1531.150P.D7.Mun.TipoGestionAbrev.Anio1</vt:lpstr>
      <vt:lpstr>CE.A.Cuen.1531.150P.D7.Mun.TipoGestionCod.Anio1</vt:lpstr>
      <vt:lpstr>CE.A.Cuen.1531.150P.D7.Rango.Imp.Anio1</vt:lpstr>
      <vt:lpstr>CE.A.Cuen.1531.150P.D7.Rango.NumMun.Anio1</vt:lpstr>
      <vt:lpstr>CE.A.Cuen.1531.150P.D7.Rango.Pob.Anio1</vt:lpstr>
      <vt:lpstr>CE.A.Cuen.1531.150P.D7.U43.Desc</vt:lpstr>
      <vt:lpstr>CE.A.Cuen.1531.150P.D7.U43.Est.Num.Anio1</vt:lpstr>
      <vt:lpstr>CE.A.Cuen.1531.150P.D7.U43.Mun.Num.Anio1</vt:lpstr>
      <vt:lpstr>CE.A.Cuen.1531.150P.D7.U43.Rango.Num.Anio1</vt:lpstr>
      <vt:lpstr>CE.A.Cuen.1532.150P.D8.Cod</vt:lpstr>
      <vt:lpstr>CE.A.Cuen.1532.150P.D8.Desc</vt:lpstr>
      <vt:lpstr>CE.A.Cuen.1532.150P.D8.Est.Imp.Anio1</vt:lpstr>
      <vt:lpstr>CE.A.Cuen.1532.150P.D8.Est.NumMun.Anio1</vt:lpstr>
      <vt:lpstr>CE.A.Cuen.1532.150P.D8.Est.Pob.Anio1</vt:lpstr>
      <vt:lpstr>CE.A.Cuen.1532.150P.D8.Mun.Imp.Anio1</vt:lpstr>
      <vt:lpstr>CE.A.Cuen.1532.150P.D8.Mun.Prest.Anio1</vt:lpstr>
      <vt:lpstr>CE.A.Cuen.1532.150P.D8.Mun.TipoGestionAbrev.Anio1</vt:lpstr>
      <vt:lpstr>CE.A.Cuen.1532.150P.D8.Mun.TipoGestionCod.Anio1</vt:lpstr>
      <vt:lpstr>CE.A.Cuen.1532.150P.D8.Rango.Imp.Anio1</vt:lpstr>
      <vt:lpstr>CE.A.Cuen.1532.150P.D8.Rango.NumMun.Anio1</vt:lpstr>
      <vt:lpstr>CE.A.Cuen.1532.150P.D8.Rango.Pob.Anio1</vt:lpstr>
      <vt:lpstr>CE.A.Cuen.1532.150P.D8.U44.Desc</vt:lpstr>
      <vt:lpstr>CE.A.Cuen.1532.150P.D8.U44.Est.Num.Anio1</vt:lpstr>
      <vt:lpstr>CE.A.Cuen.1532.150P.D8.U44.Mun.Num.Anio1</vt:lpstr>
      <vt:lpstr>CE.A.Cuen.1532.150P.D8.U44.Rango.Num.Anio1</vt:lpstr>
      <vt:lpstr>CE.A.Cuen.160.D6.Cod</vt:lpstr>
      <vt:lpstr>CE.A.Cuen.160.D6.Desc</vt:lpstr>
      <vt:lpstr>CE.A.Cuen.160.D6.Est.Imp.Anio1</vt:lpstr>
      <vt:lpstr>CE.A.Cuen.160.D6.Est.NumMun.Anio1</vt:lpstr>
      <vt:lpstr>CE.A.Cuen.160.D6.Est.Pob.Anio1</vt:lpstr>
      <vt:lpstr>CE.A.Cuen.160.D6.Mun.Imp.Anio1</vt:lpstr>
      <vt:lpstr>CE.A.Cuen.160.D6.Mun.Prest.Anio1</vt:lpstr>
      <vt:lpstr>CE.A.Cuen.160.D6.Mun.TipoGestionAbrev.Anio1</vt:lpstr>
      <vt:lpstr>CE.A.Cuen.160.D6.Mun.TipoGestionCod.Anio1</vt:lpstr>
      <vt:lpstr>CE.A.Cuen.160.D6.Rango.Imp.Anio1</vt:lpstr>
      <vt:lpstr>CE.A.Cuen.160.D6.Rango.NumMun.Anio1</vt:lpstr>
      <vt:lpstr>CE.A.Cuen.160.D6.Rango.Pob.Anio1</vt:lpstr>
      <vt:lpstr>CE.A.Cuen.160.D6.U10.Desc</vt:lpstr>
      <vt:lpstr>CE.A.Cuen.160.D6.U10.Est.Num.Anio1</vt:lpstr>
      <vt:lpstr>CE.A.Cuen.160.D6.U10.Mun.Num.Anio1</vt:lpstr>
      <vt:lpstr>CE.A.Cuen.160.D6.U10.Rango.Num.Anio1</vt:lpstr>
      <vt:lpstr>CE.A.Cuen.160.D6.U9.Desc</vt:lpstr>
      <vt:lpstr>CE.A.Cuen.160.D6.U9.Est.Num.Anio1</vt:lpstr>
      <vt:lpstr>CE.A.Cuen.160.D6.U9.Mun.Num.Anio1</vt:lpstr>
      <vt:lpstr>CE.A.Cuen.160.D6.U9.Rango.Num.Anio1</vt:lpstr>
      <vt:lpstr>CE.A.Cuen.161.D5.Cod</vt:lpstr>
      <vt:lpstr>CE.A.Cuen.161.D5.Desc</vt:lpstr>
      <vt:lpstr>CE.A.Cuen.161.D5.Est.Imp.Anio1</vt:lpstr>
      <vt:lpstr>CE.A.Cuen.161.D5.Est.NumMun.Anio1</vt:lpstr>
      <vt:lpstr>CE.A.Cuen.161.D5.Est.Pob.Anio1</vt:lpstr>
      <vt:lpstr>CE.A.Cuen.161.D5.Mun.Imp.Anio1</vt:lpstr>
      <vt:lpstr>CE.A.Cuen.161.D5.Mun.Prest.Anio1</vt:lpstr>
      <vt:lpstr>CE.A.Cuen.161.D5.Mun.TipoGestionAbrev.Anio1</vt:lpstr>
      <vt:lpstr>CE.A.Cuen.161.D5.Mun.TipoGestionCod.Anio1</vt:lpstr>
      <vt:lpstr>CE.A.Cuen.161.D5.Rango.Imp.Anio1</vt:lpstr>
      <vt:lpstr>CE.A.Cuen.161.D5.Rango.NumMun.Anio1</vt:lpstr>
      <vt:lpstr>CE.A.Cuen.161.D5.Rango.Pob.Anio1</vt:lpstr>
      <vt:lpstr>CE.A.Cuen.161.D5.U41.Desc</vt:lpstr>
      <vt:lpstr>CE.A.Cuen.161.D5.U41.Est.Num.Anio1</vt:lpstr>
      <vt:lpstr>CE.A.Cuen.161.D5.U41.Mun.Num.Anio1</vt:lpstr>
      <vt:lpstr>CE.A.Cuen.161.D5.U41.Rango.Num.Anio1</vt:lpstr>
      <vt:lpstr>CE.A.Cuen.161.D5.U42.Desc</vt:lpstr>
      <vt:lpstr>CE.A.Cuen.161.D5.U42.Est.Num.Anio1</vt:lpstr>
      <vt:lpstr>CE.A.Cuen.161.D5.U42.Mun.Num.Anio1</vt:lpstr>
      <vt:lpstr>CE.A.Cuen.161.D5.U42.Rango.Num.Anio1</vt:lpstr>
      <vt:lpstr>CE.A.Cuen.1621.D3.Cod</vt:lpstr>
      <vt:lpstr>CE.A.Cuen.1621.D3.Desc</vt:lpstr>
      <vt:lpstr>CE.A.Cuen.1621.D3.Est.Imp.Anio1</vt:lpstr>
      <vt:lpstr>CE.A.Cuen.1621.D3.Est.NumMun.Anio1</vt:lpstr>
      <vt:lpstr>CE.A.Cuen.1621.D3.Est.Pob.Anio1</vt:lpstr>
      <vt:lpstr>CE.A.Cuen.1621.D3.Mun.Imp.Anio1</vt:lpstr>
      <vt:lpstr>CE.A.Cuen.1621.D3.Mun.Prest.Anio1</vt:lpstr>
      <vt:lpstr>CE.A.Cuen.1621.D3.Mun.TipoGestionAbrev.Anio1</vt:lpstr>
      <vt:lpstr>CE.A.Cuen.1621.D3.Mun.TipoGestionCod.Anio1</vt:lpstr>
      <vt:lpstr>CE.A.Cuen.1621.D3.Rango.Imp.Anio1</vt:lpstr>
      <vt:lpstr>CE.A.Cuen.1621.D3.Rango.NumMun.Anio1</vt:lpstr>
      <vt:lpstr>CE.A.Cuen.1621.D3.Rango.Pob.Anio1</vt:lpstr>
      <vt:lpstr>CE.A.Cuen.1621.D3.U28.Desc</vt:lpstr>
      <vt:lpstr>CE.A.Cuen.1621.D3.U28.Est.Num.Anio1</vt:lpstr>
      <vt:lpstr>CE.A.Cuen.1621.D3.U28.Mun.Num.Anio1</vt:lpstr>
      <vt:lpstr>CE.A.Cuen.1621.D3.U28.Rango.Num.Anio1</vt:lpstr>
      <vt:lpstr>CE.A.Cuen.1621.D3.U29.Desc</vt:lpstr>
      <vt:lpstr>CE.A.Cuen.1621.D3.U29.Est.Num.Anio1</vt:lpstr>
      <vt:lpstr>CE.A.Cuen.1621.D3.U29.Mun.Num.Anio1</vt:lpstr>
      <vt:lpstr>CE.A.Cuen.1621.D3.U29.Rango.Num.Anio1</vt:lpstr>
      <vt:lpstr>CE.A.Cuen.1621.D3.U37.Desc</vt:lpstr>
      <vt:lpstr>CE.A.Cuen.1621.D3.U37.Est.Num.Anio1</vt:lpstr>
      <vt:lpstr>CE.A.Cuen.1621.D3.U37.Mun.Num.Anio1</vt:lpstr>
      <vt:lpstr>CE.A.Cuen.1621.D3.U37.Rango.Num.Anio1</vt:lpstr>
      <vt:lpstr>CE.A.Cuen.1621.D3.U39.Desc</vt:lpstr>
      <vt:lpstr>CE.A.Cuen.1621.D3.U39.Est.Num.Anio1</vt:lpstr>
      <vt:lpstr>CE.A.Cuen.1621.D3.U39.Mun.Num.Anio1</vt:lpstr>
      <vt:lpstr>CE.A.Cuen.1621.D3.U39.Rango.Num.Anio1</vt:lpstr>
      <vt:lpstr>CE.A.Cuen.1622.D20.Cod</vt:lpstr>
      <vt:lpstr>CE.A.Cuen.1622.D20.Desc</vt:lpstr>
      <vt:lpstr>CE.A.Cuen.1622.D20.Est.Imp.Anio1</vt:lpstr>
      <vt:lpstr>CE.A.Cuen.1622.D20.Est.NumMun.Anio1</vt:lpstr>
      <vt:lpstr>CE.A.Cuen.1622.D20.Est.Pob.Anio1</vt:lpstr>
      <vt:lpstr>CE.A.Cuen.1622.D20.Mun.Imp.Anio1</vt:lpstr>
      <vt:lpstr>CE.A.Cuen.1622.D20.Mun.Prest.Anio1</vt:lpstr>
      <vt:lpstr>CE.A.Cuen.1622.D20.Mun.TipoGestionAbrev.Anio1</vt:lpstr>
      <vt:lpstr>CE.A.Cuen.1622.D20.Mun.TipoGestionCod.Anio1</vt:lpstr>
      <vt:lpstr>CE.A.Cuen.1622.D20.Rango.Imp.Anio1</vt:lpstr>
      <vt:lpstr>CE.A.Cuen.1622.D20.Rango.NumMun.Anio1</vt:lpstr>
      <vt:lpstr>CE.A.Cuen.1622.D20.Rango.Pob.Anio1</vt:lpstr>
      <vt:lpstr>CE.A.Cuen.1622.D20.U37.Desc</vt:lpstr>
      <vt:lpstr>CE.A.Cuen.1622.D20.U37.Est.Num.Anio1</vt:lpstr>
      <vt:lpstr>CE.A.Cuen.1622.D20.U37.Mun.Num.Anio1</vt:lpstr>
      <vt:lpstr>CE.A.Cuen.1622.D20.U37.Rango.Num.Anio1</vt:lpstr>
      <vt:lpstr>CE.A.Cuen.1623.D11.Cod</vt:lpstr>
      <vt:lpstr>CE.A.Cuen.1623.D11.Desc</vt:lpstr>
      <vt:lpstr>CE.A.Cuen.1623.D11.Est.Imp.Anio1</vt:lpstr>
      <vt:lpstr>CE.A.Cuen.1623.D11.Est.NumMun.Anio1</vt:lpstr>
      <vt:lpstr>CE.A.Cuen.1623.D11.Est.Pob.Anio1</vt:lpstr>
      <vt:lpstr>CE.A.Cuen.1623.D11.Mun.Imp.Anio1</vt:lpstr>
      <vt:lpstr>CE.A.Cuen.1623.D11.Mun.Prest.Anio1</vt:lpstr>
      <vt:lpstr>CE.A.Cuen.1623.D11.Mun.TipoGestionAbrev.Anio1</vt:lpstr>
      <vt:lpstr>CE.A.Cuen.1623.D11.Mun.TipoGestionCod.Anio1</vt:lpstr>
      <vt:lpstr>CE.A.Cuen.1623.D11.Rango.Imp.Anio1</vt:lpstr>
      <vt:lpstr>CE.A.Cuen.1623.D11.Rango.NumMun.Anio1</vt:lpstr>
      <vt:lpstr>CE.A.Cuen.1623.D11.Rango.Pob.Anio1</vt:lpstr>
      <vt:lpstr>CE.A.Cuen.1623.D11.U30.Desc</vt:lpstr>
      <vt:lpstr>CE.A.Cuen.1623.D11.U30.Est.Num.Anio1</vt:lpstr>
      <vt:lpstr>CE.A.Cuen.1623.D11.U30.Mun.Num.Anio1</vt:lpstr>
      <vt:lpstr>CE.A.Cuen.1623.D11.U30.Rango.Num.Anio1</vt:lpstr>
      <vt:lpstr>CE.A.Cuen.163.D4.Cod</vt:lpstr>
      <vt:lpstr>CE.A.Cuen.163.D4.Desc</vt:lpstr>
      <vt:lpstr>CE.A.Cuen.163.D4.Est.Imp.Anio1</vt:lpstr>
      <vt:lpstr>CE.A.Cuen.163.D4.Est.NumMun.Anio1</vt:lpstr>
      <vt:lpstr>CE.A.Cuen.163.D4.Est.Pob.Anio1</vt:lpstr>
      <vt:lpstr>CE.A.Cuen.163.D4.Mun.Imp.Anio1</vt:lpstr>
      <vt:lpstr>CE.A.Cuen.163.D4.Mun.Prest.Anio1</vt:lpstr>
      <vt:lpstr>CE.A.Cuen.163.D4.Mun.TipoGestionAbrev.Anio1</vt:lpstr>
      <vt:lpstr>CE.A.Cuen.163.D4.Mun.TipoGestionCod.Anio1</vt:lpstr>
      <vt:lpstr>CE.A.Cuen.163.D4.Rango.Imp.Anio1</vt:lpstr>
      <vt:lpstr>CE.A.Cuen.163.D4.Rango.NumMun.Anio1</vt:lpstr>
      <vt:lpstr>CE.A.Cuen.163.D4.Rango.Pob.Anio1</vt:lpstr>
      <vt:lpstr>CE.A.Cuen.163.D4.U3.Desc</vt:lpstr>
      <vt:lpstr>CE.A.Cuen.163.D4.U3.Est.Num.Anio1</vt:lpstr>
      <vt:lpstr>CE.A.Cuen.163.D4.U3.Mun.Num.Anio1</vt:lpstr>
      <vt:lpstr>CE.A.Cuen.163.D4.U3.Rango.Num.Anio1</vt:lpstr>
      <vt:lpstr>CE.A.Cuen.163.D4.U40.Desc</vt:lpstr>
      <vt:lpstr>CE.A.Cuen.163.D4.U40.Est.Num.Anio1</vt:lpstr>
      <vt:lpstr>CE.A.Cuen.163.D4.U40.Mun.Num.Anio1</vt:lpstr>
      <vt:lpstr>CE.A.Cuen.163.D4.U40.Rango.Num.Anio1</vt:lpstr>
      <vt:lpstr>CE.A.Cuen.164.D2.Cod</vt:lpstr>
      <vt:lpstr>CE.A.Cuen.164.D2.Desc</vt:lpstr>
      <vt:lpstr>CE.A.Cuen.164.D2.Est.Imp.Anio1</vt:lpstr>
      <vt:lpstr>CE.A.Cuen.164.D2.Est.NumMun.Anio1</vt:lpstr>
      <vt:lpstr>CE.A.Cuen.164.D2.Est.Pob.Anio1</vt:lpstr>
      <vt:lpstr>CE.A.Cuen.164.D2.Mun.Imp.Anio1</vt:lpstr>
      <vt:lpstr>CE.A.Cuen.164.D2.Mun.Prest.Anio1</vt:lpstr>
      <vt:lpstr>CE.A.Cuen.164.D2.Mun.TipoGestionAbrev.Anio1</vt:lpstr>
      <vt:lpstr>CE.A.Cuen.164.D2.Mun.TipoGestionCod.Anio1</vt:lpstr>
      <vt:lpstr>CE.A.Cuen.164.D2.Rango.Imp.Anio1</vt:lpstr>
      <vt:lpstr>CE.A.Cuen.164.D2.Rango.NumMun.Anio1</vt:lpstr>
      <vt:lpstr>CE.A.Cuen.164.D2.Rango.Pob.Anio1</vt:lpstr>
      <vt:lpstr>CE.A.Cuen.164.D2.U36.Desc</vt:lpstr>
      <vt:lpstr>CE.A.Cuen.164.D2.U36.Est.Num.Anio1</vt:lpstr>
      <vt:lpstr>CE.A.Cuen.164.D2.U36.Mun.Num.Anio1</vt:lpstr>
      <vt:lpstr>CE.A.Cuen.164.D2.U36.Rango.Num.Anio1</vt:lpstr>
      <vt:lpstr>CE.A.Cuen.165.D1.Cod</vt:lpstr>
      <vt:lpstr>CE.A.Cuen.165.D1.Desc</vt:lpstr>
      <vt:lpstr>CE.A.Cuen.165.D1.Est.Imp.Anio1</vt:lpstr>
      <vt:lpstr>CE.A.Cuen.165.D1.Est.NumMun.Anio1</vt:lpstr>
      <vt:lpstr>CE.A.Cuen.165.D1.Est.Pob.Anio1</vt:lpstr>
      <vt:lpstr>CE.A.Cuen.165.D1.Mun.Imp.Anio1</vt:lpstr>
      <vt:lpstr>CE.A.Cuen.165.D1.Mun.Prest.Anio1</vt:lpstr>
      <vt:lpstr>CE.A.Cuen.165.D1.Mun.TipoGestionAbrev.Anio1</vt:lpstr>
      <vt:lpstr>CE.A.Cuen.165.D1.Mun.TipoGestionCod.Anio1</vt:lpstr>
      <vt:lpstr>CE.A.Cuen.165.D1.Rango.Imp.Anio1</vt:lpstr>
      <vt:lpstr>CE.A.Cuen.165.D1.Rango.NumMun.Anio1</vt:lpstr>
      <vt:lpstr>CE.A.Cuen.165.D1.Rango.Pob.Anio1</vt:lpstr>
      <vt:lpstr>CE.A.Cuen.165.D1.U33.Desc</vt:lpstr>
      <vt:lpstr>CE.A.Cuen.165.D1.U33.Est.Num.Anio1</vt:lpstr>
      <vt:lpstr>CE.A.Cuen.165.D1.U33.Mun.Num.Anio1</vt:lpstr>
      <vt:lpstr>CE.A.Cuen.165.D1.U33.Rango.Num.Anio1</vt:lpstr>
      <vt:lpstr>CE.A.Cuen.165.D1.U34.Desc</vt:lpstr>
      <vt:lpstr>CE.A.Cuen.165.D1.U34.Est.Num.Anio1</vt:lpstr>
      <vt:lpstr>CE.A.Cuen.165.D1.U34.Mun.Num.Anio1</vt:lpstr>
      <vt:lpstr>CE.A.Cuen.165.D1.U34.Rango.Num.Anio1</vt:lpstr>
      <vt:lpstr>CE.A.Cuen.165.D1.U35.Desc</vt:lpstr>
      <vt:lpstr>CE.A.Cuen.165.D1.U35.Est.Num.Anio1</vt:lpstr>
      <vt:lpstr>CE.A.Cuen.165.D1.U35.Mun.Num.Anio1</vt:lpstr>
      <vt:lpstr>CE.A.Cuen.165.D1.U35.Rango.Num.Anio1</vt:lpstr>
      <vt:lpstr>CE.A.Cuen.171.170P.D19.Cod</vt:lpstr>
      <vt:lpstr>CE.A.Cuen.171.170P.D19.Desc</vt:lpstr>
      <vt:lpstr>CE.A.Cuen.171.170P.D19.Est.Imp.Anio1</vt:lpstr>
      <vt:lpstr>CE.A.Cuen.171.170P.D19.Est.NumMun.Anio1</vt:lpstr>
      <vt:lpstr>CE.A.Cuen.171.170P.D19.Est.Pob.Anio1</vt:lpstr>
      <vt:lpstr>CE.A.Cuen.171.170P.D19.Mun.Imp.Anio1</vt:lpstr>
      <vt:lpstr>CE.A.Cuen.171.170P.D19.Mun.Prest.Anio1</vt:lpstr>
      <vt:lpstr>CE.A.Cuen.171.170P.D19.Mun.TipoGestionAbrev.Anio1</vt:lpstr>
      <vt:lpstr>CE.A.Cuen.171.170P.D19.Mun.TipoGestionCod.Anio1</vt:lpstr>
      <vt:lpstr>CE.A.Cuen.171.170P.D19.Rango.Imp.Anio1</vt:lpstr>
      <vt:lpstr>CE.A.Cuen.171.170P.D19.Rango.NumMun.Anio1</vt:lpstr>
      <vt:lpstr>CE.A.Cuen.171.170P.D19.Rango.Pob.Anio1</vt:lpstr>
      <vt:lpstr>CE.A.Cuen.171.170P.D19.U61.Desc</vt:lpstr>
      <vt:lpstr>CE.A.Cuen.171.170P.D19.U61.Est.Num.Anio1</vt:lpstr>
      <vt:lpstr>CE.A.Cuen.171.170P.D19.U61.Mun.Num.Anio1</vt:lpstr>
      <vt:lpstr>CE.A.Cuen.171.170P.D19.U61.Rango.Num.Anio1</vt:lpstr>
      <vt:lpstr>CE.A.Cuen.171.170P.D9.Cod</vt:lpstr>
      <vt:lpstr>CE.A.Cuen.171.170P.D9.Desc</vt:lpstr>
      <vt:lpstr>CE.A.Cuen.171.170P.D9.Est.Imp.Anio1</vt:lpstr>
      <vt:lpstr>CE.A.Cuen.171.170P.D9.Est.NumMun.Anio1</vt:lpstr>
      <vt:lpstr>CE.A.Cuen.171.170P.D9.Est.Pob.Anio1</vt:lpstr>
      <vt:lpstr>CE.A.Cuen.171.170P.D9.Mun.Imp.Anio1</vt:lpstr>
      <vt:lpstr>CE.A.Cuen.171.170P.D9.Mun.Prest.Anio1</vt:lpstr>
      <vt:lpstr>CE.A.Cuen.171.170P.D9.Mun.TipoGestionAbrev.Anio1</vt:lpstr>
      <vt:lpstr>CE.A.Cuen.171.170P.D9.Mun.TipoGestionCod.Anio1</vt:lpstr>
      <vt:lpstr>CE.A.Cuen.171.170P.D9.Rango.Imp.Anio1</vt:lpstr>
      <vt:lpstr>CE.A.Cuen.171.170P.D9.Rango.NumMun.Anio1</vt:lpstr>
      <vt:lpstr>CE.A.Cuen.171.170P.D9.Rango.Pob.Anio1</vt:lpstr>
      <vt:lpstr>CE.A.Cuen.171.170P.D9.U45.Desc</vt:lpstr>
      <vt:lpstr>CE.A.Cuen.171.170P.D9.U45.Est.Num.Anio1</vt:lpstr>
      <vt:lpstr>CE.A.Cuen.171.170P.D9.U45.Mun.Num.Anio1</vt:lpstr>
      <vt:lpstr>CE.A.Cuen.171.170P.D9.U45.Rango.Num.Anio1</vt:lpstr>
      <vt:lpstr>CE.A.Cuen.1721.170P.D18.Cod</vt:lpstr>
      <vt:lpstr>CE.A.Cuen.1721.170P.D18.Desc</vt:lpstr>
      <vt:lpstr>CE.A.Cuen.1721.170P.D18.Est.Imp.Anio1</vt:lpstr>
      <vt:lpstr>CE.A.Cuen.1721.170P.D18.Est.NumMun.Anio1</vt:lpstr>
      <vt:lpstr>CE.A.Cuen.1721.170P.D18.Est.Pob.Anio1</vt:lpstr>
      <vt:lpstr>CE.A.Cuen.1721.170P.D18.Mun.Imp.Anio1</vt:lpstr>
      <vt:lpstr>CE.A.Cuen.1721.170P.D18.Mun.Prest.Anio1</vt:lpstr>
      <vt:lpstr>CE.A.Cuen.1721.170P.D18.Mun.TipoGestionAbrev.Anio1</vt:lpstr>
      <vt:lpstr>CE.A.Cuen.1721.170P.D18.Mun.TipoGestionCod.Anio1</vt:lpstr>
      <vt:lpstr>CE.A.Cuen.1721.170P.D18.Rango.Imp.Anio1</vt:lpstr>
      <vt:lpstr>CE.A.Cuen.1721.170P.D18.Rango.NumMun.Anio1</vt:lpstr>
      <vt:lpstr>CE.A.Cuen.1721.170P.D18.Rango.Pob.Anio1</vt:lpstr>
      <vt:lpstr>CE.A.Cuen.1721.170P.D18.U3.Desc</vt:lpstr>
      <vt:lpstr>CE.A.Cuen.1721.170P.D18.U3.Est.Num.Anio1</vt:lpstr>
      <vt:lpstr>CE.A.Cuen.1721.170P.D18.U3.Mun.Num.Anio1</vt:lpstr>
      <vt:lpstr>CE.A.Cuen.1721.170P.D18.U3.Rango.Num.Anio1</vt:lpstr>
      <vt:lpstr>CE.A.Cuen.1721.170P.D18.U60.Desc</vt:lpstr>
      <vt:lpstr>CE.A.Cuen.1721.170P.D18.U60.Est.Num.Anio1</vt:lpstr>
      <vt:lpstr>CE.A.Cuen.1721.170P.D18.U60.Mun.Num.Anio1</vt:lpstr>
      <vt:lpstr>CE.A.Cuen.1721.170P.D18.U60.Rango.Num.Anio1</vt:lpstr>
      <vt:lpstr>CE.A.Cuen.1721.170P.D21.Cod</vt:lpstr>
      <vt:lpstr>CE.A.Cuen.1721.170P.D21.Desc</vt:lpstr>
      <vt:lpstr>CE.A.Cuen.1721.170P.D21.Est.Imp.Anio1</vt:lpstr>
      <vt:lpstr>CE.A.Cuen.1721.170P.D21.Est.NumMun.Anio1</vt:lpstr>
      <vt:lpstr>CE.A.Cuen.1721.170P.D21.Est.Pob.Anio1</vt:lpstr>
      <vt:lpstr>CE.A.Cuen.1721.170P.D21.Mun.Imp.Anio1</vt:lpstr>
      <vt:lpstr>CE.A.Cuen.1721.170P.D21.Mun.Prest.Anio1</vt:lpstr>
      <vt:lpstr>CE.A.Cuen.1721.170P.D21.Mun.TipoGestionAbrev.Anio1</vt:lpstr>
      <vt:lpstr>CE.A.Cuen.1721.170P.D21.Mun.TipoGestionCod.Anio1</vt:lpstr>
      <vt:lpstr>CE.A.Cuen.1721.170P.D21.Rango.Imp.Anio1</vt:lpstr>
      <vt:lpstr>CE.A.Cuen.1721.170P.D21.Rango.NumMun.Anio1</vt:lpstr>
      <vt:lpstr>CE.A.Cuen.1721.170P.D21.Rango.Pob.Anio1</vt:lpstr>
      <vt:lpstr>CE.A.Cuen.1721.170P.D21.U3.Desc</vt:lpstr>
      <vt:lpstr>CE.A.Cuen.1721.170P.D21.U3.Est.Num.Anio1</vt:lpstr>
      <vt:lpstr>CE.A.Cuen.1721.170P.D21.U3.Mun.Num.Anio1</vt:lpstr>
      <vt:lpstr>CE.A.Cuen.1721.170P.D21.U3.Rango.Num.Anio1</vt:lpstr>
      <vt:lpstr>CE.A.Cuen.1721.170P.D21.U60.Desc</vt:lpstr>
      <vt:lpstr>CE.A.Cuen.1721.170P.D21.U60.Est.Num.Anio1</vt:lpstr>
      <vt:lpstr>CE.A.Cuen.1721.170P.D21.U60.Mun.Num.Anio1</vt:lpstr>
      <vt:lpstr>CE.A.Cuen.1721.170P.D21.U60.Rango.Num.Anio1</vt:lpstr>
      <vt:lpstr>CE.A.Cuen.231.D14.Cod</vt:lpstr>
      <vt:lpstr>CE.A.Cuen.231.D14.Desc</vt:lpstr>
      <vt:lpstr>CE.A.Cuen.231.D14.Est.Imp.Anio1</vt:lpstr>
      <vt:lpstr>CE.A.Cuen.231.D14.Est.NumMun.Anio1</vt:lpstr>
      <vt:lpstr>CE.A.Cuen.231.D14.Est.Pob.Anio1</vt:lpstr>
      <vt:lpstr>CE.A.Cuen.231.D14.Mun.Imp.Anio1</vt:lpstr>
      <vt:lpstr>CE.A.Cuen.231.D14.Mun.Prest.Anio1</vt:lpstr>
      <vt:lpstr>CE.A.Cuen.231.D14.Mun.TipoGestionAbrev.Anio1</vt:lpstr>
      <vt:lpstr>CE.A.Cuen.231.D14.Mun.TipoGestionCod.Anio1</vt:lpstr>
      <vt:lpstr>CE.A.Cuen.231.D14.Rango.Imp.Anio1</vt:lpstr>
      <vt:lpstr>CE.A.Cuen.231.D14.Rango.NumMun.Anio1</vt:lpstr>
      <vt:lpstr>CE.A.Cuen.231.D14.Rango.Pob.Anio1</vt:lpstr>
      <vt:lpstr>CE.A.Cuen.231.D14.U3.Desc</vt:lpstr>
      <vt:lpstr>CE.A.Cuen.231.D14.U3.Est.Num.Anio1</vt:lpstr>
      <vt:lpstr>CE.A.Cuen.231.D14.U3.Mun.Num.Anio1</vt:lpstr>
      <vt:lpstr>CE.A.Cuen.231.D14.U3.Rango.Num.Anio1</vt:lpstr>
      <vt:lpstr>CE.A.Cuen.231.D14.U31.Desc</vt:lpstr>
      <vt:lpstr>CE.A.Cuen.231.D14.U31.Est.Num.Anio1</vt:lpstr>
      <vt:lpstr>CE.A.Cuen.231.D14.U31.Mun.Num.Anio1</vt:lpstr>
      <vt:lpstr>CE.A.Cuen.231.D14.U31.Rango.Num.Anio1</vt:lpstr>
      <vt:lpstr>CE.A.Cuen.231.D14.U32.Desc</vt:lpstr>
      <vt:lpstr>CE.A.Cuen.231.D14.U32.Est.Num.Anio1</vt:lpstr>
      <vt:lpstr>CE.A.Cuen.231.D14.U32.Mun.Num.Anio1</vt:lpstr>
      <vt:lpstr>CE.A.Cuen.231.D14.U32.Rango.Num.Anio1</vt:lpstr>
      <vt:lpstr>CE.A.Cuen.231.D14.U51.Desc</vt:lpstr>
      <vt:lpstr>CE.A.Cuen.231.D14.U51.Est.Num.Anio1</vt:lpstr>
      <vt:lpstr>CE.A.Cuen.231.D14.U51.Mun.Num.Anio1</vt:lpstr>
      <vt:lpstr>CE.A.Cuen.231.D14.U51.Rango.Num.Anio1</vt:lpstr>
      <vt:lpstr>CE.A.Cuen.231.D14.U52.Desc</vt:lpstr>
      <vt:lpstr>CE.A.Cuen.231.D14.U52.Est.Num.Anio1</vt:lpstr>
      <vt:lpstr>CE.A.Cuen.231.D14.U52.Mun.Num.Anio1</vt:lpstr>
      <vt:lpstr>CE.A.Cuen.231.D14.U52.Rango.Num.Anio1</vt:lpstr>
      <vt:lpstr>CE.A.Cuen.231.D14.U53.Desc</vt:lpstr>
      <vt:lpstr>CE.A.Cuen.231.D14.U53.Est.Num.Anio1</vt:lpstr>
      <vt:lpstr>CE.A.Cuen.231.D14.U53.Mun.Num.Anio1</vt:lpstr>
      <vt:lpstr>CE.A.Cuen.231.D14.U53.Rango.Num.Anio1</vt:lpstr>
      <vt:lpstr>CE.A.Cuen.231.D14.U54.Desc</vt:lpstr>
      <vt:lpstr>CE.A.Cuen.231.D14.U54.Est.Num.Anio1</vt:lpstr>
      <vt:lpstr>CE.A.Cuen.231.D14.U54.Mun.Num.Anio1</vt:lpstr>
      <vt:lpstr>CE.A.Cuen.231.D14.U54.Rango.Num.Anio1</vt:lpstr>
      <vt:lpstr>CE.A.Cuen.3321.330P.D10.Cod</vt:lpstr>
      <vt:lpstr>CE.A.Cuen.3321.330P.D10.Desc</vt:lpstr>
      <vt:lpstr>CE.A.Cuen.3321.330P.D10.Est.Imp.Anio1</vt:lpstr>
      <vt:lpstr>CE.A.Cuen.3321.330P.D10.Est.NumMun.Anio1</vt:lpstr>
      <vt:lpstr>CE.A.Cuen.3321.330P.D10.Est.Pob.Anio1</vt:lpstr>
      <vt:lpstr>CE.A.Cuen.3321.330P.D10.Mun.Imp.Anio1</vt:lpstr>
      <vt:lpstr>CE.A.Cuen.3321.330P.D10.Mun.Prest.Anio1</vt:lpstr>
      <vt:lpstr>CE.A.Cuen.3321.330P.D10.Mun.TipoGestionAbrev.Anio1</vt:lpstr>
      <vt:lpstr>CE.A.Cuen.3321.330P.D10.Mun.TipoGestionCod.Anio1</vt:lpstr>
      <vt:lpstr>CE.A.Cuen.3321.330P.D10.Rango.Imp.Anio1</vt:lpstr>
      <vt:lpstr>CE.A.Cuen.3321.330P.D10.Rango.NumMun.Anio1</vt:lpstr>
      <vt:lpstr>CE.A.Cuen.3321.330P.D10.Rango.Pob.Anio1</vt:lpstr>
      <vt:lpstr>CE.A.Cuen.3321.330P.D10.U46.Desc</vt:lpstr>
      <vt:lpstr>CE.A.Cuen.3321.330P.D10.U46.Est.Num.Anio1</vt:lpstr>
      <vt:lpstr>CE.A.Cuen.3321.330P.D10.U46.Mun.Num.Anio1</vt:lpstr>
      <vt:lpstr>CE.A.Cuen.3321.330P.D10.U46.Rango.Num.Anio1</vt:lpstr>
      <vt:lpstr>CE.A.Cuen.3321.330P.D10.U47.Desc</vt:lpstr>
      <vt:lpstr>CE.A.Cuen.3321.330P.D10.U47.Est.Num.Anio1</vt:lpstr>
      <vt:lpstr>CE.A.Cuen.3321.330P.D10.U47.Mun.Num.Anio1</vt:lpstr>
      <vt:lpstr>CE.A.Cuen.3321.330P.D10.U47.Rango.Num.Anio1</vt:lpstr>
      <vt:lpstr>CE.A.Cuen.3321.330P.D10.U48.Desc</vt:lpstr>
      <vt:lpstr>CE.A.Cuen.3321.330P.D10.U48.Est.Num.Anio1</vt:lpstr>
      <vt:lpstr>CE.A.Cuen.3321.330P.D10.U48.Mun.Num.Anio1</vt:lpstr>
      <vt:lpstr>CE.A.Cuen.3321.330P.D10.U48.Rango.Num.Anio1</vt:lpstr>
      <vt:lpstr>CE.A.Cuen.342.340P.D16.Cod</vt:lpstr>
      <vt:lpstr>CE.A.Cuen.342.340P.D16.Desc</vt:lpstr>
      <vt:lpstr>CE.A.Cuen.342.340P.D16.Est.Imp.Anio1</vt:lpstr>
      <vt:lpstr>CE.A.Cuen.342.340P.D16.Est.NumMun.Anio1</vt:lpstr>
      <vt:lpstr>CE.A.Cuen.342.340P.D16.Est.Pob.Anio1</vt:lpstr>
      <vt:lpstr>CE.A.Cuen.342.340P.D16.Mun.Imp.Anio1</vt:lpstr>
      <vt:lpstr>CE.A.Cuen.342.340P.D16.Mun.Prest.Anio1</vt:lpstr>
      <vt:lpstr>CE.A.Cuen.342.340P.D16.Mun.TipoGestionAbrev.Anio1</vt:lpstr>
      <vt:lpstr>CE.A.Cuen.342.340P.D16.Mun.TipoGestionCod.Anio1</vt:lpstr>
      <vt:lpstr>CE.A.Cuen.342.340P.D16.Rango.Imp.Anio1</vt:lpstr>
      <vt:lpstr>CE.A.Cuen.342.340P.D16.Rango.NumMun.Anio1</vt:lpstr>
      <vt:lpstr>CE.A.Cuen.342.340P.D16.Rango.Pob.Anio1</vt:lpstr>
      <vt:lpstr>CE.A.Cuen.342.340P.D16.U22.Desc</vt:lpstr>
      <vt:lpstr>CE.A.Cuen.342.340P.D16.U22.Est.Num.Anio1</vt:lpstr>
      <vt:lpstr>CE.A.Cuen.342.340P.D16.U22.Mun.Num.Anio1</vt:lpstr>
      <vt:lpstr>CE.A.Cuen.342.340P.D16.U22.Rango.Num.Anio1</vt:lpstr>
      <vt:lpstr>CE.A.Cuen.342.340P.D16.U3.Desc</vt:lpstr>
      <vt:lpstr>CE.A.Cuen.342.340P.D16.U3.Est.Num.Anio1</vt:lpstr>
      <vt:lpstr>CE.A.Cuen.342.340P.D16.U3.Mun.Num.Anio1</vt:lpstr>
      <vt:lpstr>CE.A.Cuen.342.340P.D16.U3.Rango.Num.Anio1</vt:lpstr>
      <vt:lpstr>CE.A.Cuen.4411.440P.D17.Cod</vt:lpstr>
      <vt:lpstr>CE.A.Cuen.4411.440P.D17.Desc</vt:lpstr>
      <vt:lpstr>CE.A.Cuen.4411.440P.D17.Est.Imp.Anio1</vt:lpstr>
      <vt:lpstr>CE.A.Cuen.4411.440P.D17.Est.NumMun.Anio1</vt:lpstr>
      <vt:lpstr>CE.A.Cuen.4411.440P.D17.Est.Pob.Anio1</vt:lpstr>
      <vt:lpstr>CE.A.Cuen.4411.440P.D17.Mun.Imp.Anio1</vt:lpstr>
      <vt:lpstr>CE.A.Cuen.4411.440P.D17.Mun.Prest.Anio1</vt:lpstr>
      <vt:lpstr>CE.A.Cuen.4411.440P.D17.Mun.TipoGestionAbrev.Anio1</vt:lpstr>
      <vt:lpstr>CE.A.Cuen.4411.440P.D17.Mun.TipoGestionCod.Anio1</vt:lpstr>
      <vt:lpstr>CE.A.Cuen.4411.440P.D17.Rango.Imp.Anio1</vt:lpstr>
      <vt:lpstr>CE.A.Cuen.4411.440P.D17.Rango.NumMun.Anio1</vt:lpstr>
      <vt:lpstr>CE.A.Cuen.4411.440P.D17.Rango.Pob.Anio1</vt:lpstr>
      <vt:lpstr>CE.A.Cuen.4411.440P.D17.U57.Desc</vt:lpstr>
      <vt:lpstr>CE.A.Cuen.4411.440P.D17.U57.Est.Num.Anio1</vt:lpstr>
      <vt:lpstr>CE.A.Cuen.4411.440P.D17.U57.Mun.Num.Anio1</vt:lpstr>
      <vt:lpstr>CE.A.Cuen.4411.440P.D17.U57.Rango.Num.Anio1</vt:lpstr>
      <vt:lpstr>CE.A.Cuen.4411.440P.D17.U58.Desc</vt:lpstr>
      <vt:lpstr>CE.A.Cuen.4411.440P.D17.U58.Est.Num.Anio1</vt:lpstr>
      <vt:lpstr>CE.A.Cuen.4411.440P.D17.U58.Mun.Num.Anio1</vt:lpstr>
      <vt:lpstr>CE.A.Cuen.4411.440P.D17.U58.Rango.Num.Anio1</vt:lpstr>
      <vt:lpstr>CE.A.Cuen.4411.440P.D17.U59.Desc</vt:lpstr>
      <vt:lpstr>CE.A.Cuen.4411.440P.D17.U59.Est.Num.Anio1</vt:lpstr>
      <vt:lpstr>CE.A.Cuen.4411.440P.D17.U59.Mun.Num.Anio1</vt:lpstr>
      <vt:lpstr>CE.A.Cuen.4411.440P.D17.U59.Rango.Num.Anio1</vt:lpstr>
      <vt:lpstr>CE.A.Est.Imp.Anio1</vt:lpstr>
      <vt:lpstr>CE.A.Est.NumMun.Anio1</vt:lpstr>
      <vt:lpstr>CE.A.Est.Pob.Anio1</vt:lpstr>
      <vt:lpstr>CE.A.Mun.Imp.Anio1</vt:lpstr>
      <vt:lpstr>CE.A.Rango.Imp.Anio1</vt:lpstr>
      <vt:lpstr>CE.A.Rango.NumMun.Anio1</vt:lpstr>
      <vt:lpstr>CE.A.Rango.Pob.Anio1</vt:lpstr>
      <vt:lpstr>CE.B.Cuen.132.130P.D28.Cod</vt:lpstr>
      <vt:lpstr>CE.B.Cuen.132.130P.D28.Desc</vt:lpstr>
      <vt:lpstr>CE.B.Cuen.132.130P.D28.Est.Imp.Anio1</vt:lpstr>
      <vt:lpstr>CE.B.Cuen.132.130P.D28.Est.NumMun.Anio1</vt:lpstr>
      <vt:lpstr>CE.B.Cuen.132.130P.D28.Est.Pob.Anio1</vt:lpstr>
      <vt:lpstr>CE.B.Cuen.132.130P.D28.Mun.Imp.Anio1</vt:lpstr>
      <vt:lpstr>CE.B.Cuen.132.130P.D28.Mun.Prest.Anio1</vt:lpstr>
      <vt:lpstr>CE.B.Cuen.132.130P.D28.Mun.TipoGestionAbrev.Anio1</vt:lpstr>
      <vt:lpstr>CE.B.Cuen.132.130P.D28.Mun.TipoGestionCod.Anio1</vt:lpstr>
      <vt:lpstr>CE.B.Cuen.132.130P.D28.Rango.Imp.Anio1</vt:lpstr>
      <vt:lpstr>CE.B.Cuen.132.130P.D28.Rango.NumMun.Anio1</vt:lpstr>
      <vt:lpstr>CE.B.Cuen.132.130P.D28.Rango.Pob.Anio1</vt:lpstr>
      <vt:lpstr>CE.B.Cuen.132.130P.D28.U12.Desc</vt:lpstr>
      <vt:lpstr>CE.B.Cuen.132.130P.D28.U12.Est.Num.Anio1</vt:lpstr>
      <vt:lpstr>CE.B.Cuen.132.130P.D28.U12.Mun.Num.Anio1</vt:lpstr>
      <vt:lpstr>CE.B.Cuen.132.130P.D28.U12.Rango.Num.Anio1</vt:lpstr>
      <vt:lpstr>CE.B.Cuen.132.130P.D28.U13.Desc</vt:lpstr>
      <vt:lpstr>CE.B.Cuen.132.130P.D28.U13.Est.Num.Anio1</vt:lpstr>
      <vt:lpstr>CE.B.Cuen.132.130P.D28.U13.Mun.Num.Anio1</vt:lpstr>
      <vt:lpstr>CE.B.Cuen.132.130P.D28.U13.Rango.Num.Anio1</vt:lpstr>
      <vt:lpstr>CE.B.Cuen.134.130P.D29.Cod</vt:lpstr>
      <vt:lpstr>CE.B.Cuen.134.130P.D29.Desc</vt:lpstr>
      <vt:lpstr>CE.B.Cuen.134.130P.D29.Est.Imp.Anio1</vt:lpstr>
      <vt:lpstr>CE.B.Cuen.134.130P.D29.Est.NumMun.Anio1</vt:lpstr>
      <vt:lpstr>CE.B.Cuen.134.130P.D29.Est.Pob.Anio1</vt:lpstr>
      <vt:lpstr>CE.B.Cuen.134.130P.D29.Mun.Imp.Anio1</vt:lpstr>
      <vt:lpstr>CE.B.Cuen.134.130P.D29.Mun.Prest.Anio1</vt:lpstr>
      <vt:lpstr>CE.B.Cuen.134.130P.D29.Mun.TipoGestionAbrev.Anio1</vt:lpstr>
      <vt:lpstr>CE.B.Cuen.134.130P.D29.Mun.TipoGestionCod.Anio1</vt:lpstr>
      <vt:lpstr>CE.B.Cuen.134.130P.D29.Rango.Imp.Anio1</vt:lpstr>
      <vt:lpstr>CE.B.Cuen.134.130P.D29.Rango.NumMun.Anio1</vt:lpstr>
      <vt:lpstr>CE.B.Cuen.134.130P.D29.Rango.Pob.Anio1</vt:lpstr>
      <vt:lpstr>CE.B.Cuen.134.130P.D29.U13.Desc</vt:lpstr>
      <vt:lpstr>CE.B.Cuen.134.130P.D29.U13.Est.Num.Anio1</vt:lpstr>
      <vt:lpstr>CE.B.Cuen.134.130P.D29.U13.Mun.Num.Anio1</vt:lpstr>
      <vt:lpstr>CE.B.Cuen.134.130P.D29.U13.Rango.Num.Anio1</vt:lpstr>
      <vt:lpstr>CE.B.Cuen.134.130P.D29.U14.Desc</vt:lpstr>
      <vt:lpstr>CE.B.Cuen.134.130P.D29.U14.Est.Num.Anio1</vt:lpstr>
      <vt:lpstr>CE.B.Cuen.134.130P.D29.U14.Mun.Num.Anio1</vt:lpstr>
      <vt:lpstr>CE.B.Cuen.134.130P.D29.U14.Rango.Num.Anio1</vt:lpstr>
      <vt:lpstr>CE.B.Cuen.151.150P.D22.Cod</vt:lpstr>
      <vt:lpstr>CE.B.Cuen.151.150P.D22.Desc</vt:lpstr>
      <vt:lpstr>CE.B.Cuen.151.150P.D22.Est.Imp.Anio1</vt:lpstr>
      <vt:lpstr>CE.B.Cuen.151.150P.D22.Est.NumMun.Anio1</vt:lpstr>
      <vt:lpstr>CE.B.Cuen.151.150P.D22.Est.Pob.Anio1</vt:lpstr>
      <vt:lpstr>CE.B.Cuen.151.150P.D22.Mun.Imp.Anio1</vt:lpstr>
      <vt:lpstr>CE.B.Cuen.151.150P.D22.Mun.Prest.Anio1</vt:lpstr>
      <vt:lpstr>CE.B.Cuen.151.150P.D22.Mun.TipoGestionAbrev.Anio1</vt:lpstr>
      <vt:lpstr>CE.B.Cuen.151.150P.D22.Mun.TipoGestionCod.Anio1</vt:lpstr>
      <vt:lpstr>CE.B.Cuen.151.150P.D22.Rango.Imp.Anio1</vt:lpstr>
      <vt:lpstr>CE.B.Cuen.151.150P.D22.Rango.NumMun.Anio1</vt:lpstr>
      <vt:lpstr>CE.B.Cuen.151.150P.D22.Rango.Pob.Anio1</vt:lpstr>
      <vt:lpstr>CE.B.Cuen.151.150P.D22.U1.Desc</vt:lpstr>
      <vt:lpstr>CE.B.Cuen.151.150P.D22.U1.Est.Num.Anio1</vt:lpstr>
      <vt:lpstr>CE.B.Cuen.151.150P.D22.U1.Mun.Num.Anio1</vt:lpstr>
      <vt:lpstr>CE.B.Cuen.151.150P.D22.U1.Rango.Num.Anio1</vt:lpstr>
      <vt:lpstr>CE.B.Cuen.151.150P.D22.U2.Desc</vt:lpstr>
      <vt:lpstr>CE.B.Cuen.151.150P.D22.U2.Est.Num.Anio1</vt:lpstr>
      <vt:lpstr>CE.B.Cuen.151.150P.D22.U2.Mun.Num.Anio1</vt:lpstr>
      <vt:lpstr>CE.B.Cuen.151.150P.D22.U2.Rango.Num.Anio1</vt:lpstr>
      <vt:lpstr>CE.B.Cuen.1521.150P.D24.Cod</vt:lpstr>
      <vt:lpstr>CE.B.Cuen.1521.150P.D24.Desc</vt:lpstr>
      <vt:lpstr>CE.B.Cuen.1521.150P.D24.Est.Imp.Anio1</vt:lpstr>
      <vt:lpstr>CE.B.Cuen.1521.150P.D24.Est.NumMun.Anio1</vt:lpstr>
      <vt:lpstr>CE.B.Cuen.1521.150P.D24.Est.Pob.Anio1</vt:lpstr>
      <vt:lpstr>CE.B.Cuen.1521.150P.D24.Mun.Imp.Anio1</vt:lpstr>
      <vt:lpstr>CE.B.Cuen.1521.150P.D24.Mun.Prest.Anio1</vt:lpstr>
      <vt:lpstr>CE.B.Cuen.1521.150P.D24.Mun.TipoGestionAbrev.Anio1</vt:lpstr>
      <vt:lpstr>CE.B.Cuen.1521.150P.D24.Mun.TipoGestionCod.Anio1</vt:lpstr>
      <vt:lpstr>CE.B.Cuen.1521.150P.D24.Rango.Imp.Anio1</vt:lpstr>
      <vt:lpstr>CE.B.Cuen.1521.150P.D24.Rango.NumMun.Anio1</vt:lpstr>
      <vt:lpstr>CE.B.Cuen.1521.150P.D24.Rango.Pob.Anio1</vt:lpstr>
      <vt:lpstr>CE.B.Cuen.1521.150P.D24.U5.Desc</vt:lpstr>
      <vt:lpstr>CE.B.Cuen.1521.150P.D24.U5.Est.Num.Anio1</vt:lpstr>
      <vt:lpstr>CE.B.Cuen.1521.150P.D24.U5.Mun.Num.Anio1</vt:lpstr>
      <vt:lpstr>CE.B.Cuen.1521.150P.D24.U5.Rango.Num.Anio1</vt:lpstr>
      <vt:lpstr>CE.B.Cuen.1521.150P.D24.U6.Desc</vt:lpstr>
      <vt:lpstr>CE.B.Cuen.1521.150P.D24.U6.Est.Num.Anio1</vt:lpstr>
      <vt:lpstr>CE.B.Cuen.1521.150P.D24.U6.Mun.Num.Anio1</vt:lpstr>
      <vt:lpstr>CE.B.Cuen.1521.150P.D24.U6.Rango.Num.Anio1</vt:lpstr>
      <vt:lpstr>CE.B.Cuen.1522.150P.D25.Cod</vt:lpstr>
      <vt:lpstr>CE.B.Cuen.1522.150P.D25.Desc</vt:lpstr>
      <vt:lpstr>CE.B.Cuen.1522.150P.D25.Est.Imp.Anio1</vt:lpstr>
      <vt:lpstr>CE.B.Cuen.1522.150P.D25.Est.NumMun.Anio1</vt:lpstr>
      <vt:lpstr>CE.B.Cuen.1522.150P.D25.Est.Pob.Anio1</vt:lpstr>
      <vt:lpstr>CE.B.Cuen.1522.150P.D25.Mun.Imp.Anio1</vt:lpstr>
      <vt:lpstr>CE.B.Cuen.1522.150P.D25.Mun.Prest.Anio1</vt:lpstr>
      <vt:lpstr>CE.B.Cuen.1522.150P.D25.Mun.TipoGestionAbrev.Anio1</vt:lpstr>
      <vt:lpstr>CE.B.Cuen.1522.150P.D25.Mun.TipoGestionCod.Anio1</vt:lpstr>
      <vt:lpstr>CE.B.Cuen.1522.150P.D25.Rango.Imp.Anio1</vt:lpstr>
      <vt:lpstr>CE.B.Cuen.1522.150P.D25.Rango.NumMun.Anio1</vt:lpstr>
      <vt:lpstr>CE.B.Cuen.1522.150P.D25.Rango.Pob.Anio1</vt:lpstr>
      <vt:lpstr>CE.B.Cuen.1522.150P.D25.U3.Desc</vt:lpstr>
      <vt:lpstr>CE.B.Cuen.1522.150P.D25.U3.Est.Num.Anio1</vt:lpstr>
      <vt:lpstr>CE.B.Cuen.1522.150P.D25.U3.Mun.Num.Anio1</vt:lpstr>
      <vt:lpstr>CE.B.Cuen.1522.150P.D25.U3.Rango.Num.Anio1</vt:lpstr>
      <vt:lpstr>CE.B.Cuen.1522.150P.D25.U8.Desc</vt:lpstr>
      <vt:lpstr>CE.B.Cuen.1522.150P.D25.U8.Est.Num.Anio1</vt:lpstr>
      <vt:lpstr>CE.B.Cuen.1522.150P.D25.U8.Mun.Num.Anio1</vt:lpstr>
      <vt:lpstr>CE.B.Cuen.1522.150P.D25.U8.Rango.Num.Anio1</vt:lpstr>
      <vt:lpstr>CE.B.Cuen.160.D26.Cod</vt:lpstr>
      <vt:lpstr>CE.B.Cuen.160.D26.Desc</vt:lpstr>
      <vt:lpstr>CE.B.Cuen.160.D26.Est.Imp.Anio1</vt:lpstr>
      <vt:lpstr>CE.B.Cuen.160.D26.Est.NumMun.Anio1</vt:lpstr>
      <vt:lpstr>CE.B.Cuen.160.D26.Est.Pob.Anio1</vt:lpstr>
      <vt:lpstr>CE.B.Cuen.160.D26.Mun.Imp.Anio1</vt:lpstr>
      <vt:lpstr>CE.B.Cuen.160.D26.Mun.Prest.Anio1</vt:lpstr>
      <vt:lpstr>CE.B.Cuen.160.D26.Mun.TipoGestionAbrev.Anio1</vt:lpstr>
      <vt:lpstr>CE.B.Cuen.160.D26.Mun.TipoGestionCod.Anio1</vt:lpstr>
      <vt:lpstr>CE.B.Cuen.160.D26.Rango.Imp.Anio1</vt:lpstr>
      <vt:lpstr>CE.B.Cuen.160.D26.Rango.NumMun.Anio1</vt:lpstr>
      <vt:lpstr>CE.B.Cuen.160.D26.Rango.Pob.Anio1</vt:lpstr>
      <vt:lpstr>CE.B.Cuen.160.D26.U10.Desc</vt:lpstr>
      <vt:lpstr>CE.B.Cuen.160.D26.U10.Est.Num.Anio1</vt:lpstr>
      <vt:lpstr>CE.B.Cuen.160.D26.U10.Mun.Num.Anio1</vt:lpstr>
      <vt:lpstr>CE.B.Cuen.160.D26.U10.Rango.Num.Anio1</vt:lpstr>
      <vt:lpstr>CE.B.Cuen.160.D26.U11.Desc</vt:lpstr>
      <vt:lpstr>CE.B.Cuen.160.D26.U11.Est.Num.Anio1</vt:lpstr>
      <vt:lpstr>CE.B.Cuen.160.D26.U11.Mun.Num.Anio1</vt:lpstr>
      <vt:lpstr>CE.B.Cuen.160.D26.U11.Rango.Num.Anio1</vt:lpstr>
      <vt:lpstr>CE.B.Cuen.160.D26.U9.Desc</vt:lpstr>
      <vt:lpstr>CE.B.Cuen.160.D26.U9.Est.Num.Anio1</vt:lpstr>
      <vt:lpstr>CE.B.Cuen.160.D26.U9.Mun.Num.Anio1</vt:lpstr>
      <vt:lpstr>CE.B.Cuen.160.D26.U9.Rango.Num.Anio1</vt:lpstr>
      <vt:lpstr>CE.B.Cuen.164.D35.Cod</vt:lpstr>
      <vt:lpstr>CE.B.Cuen.164.D35.Desc</vt:lpstr>
      <vt:lpstr>CE.B.Cuen.164.D35.Est.Imp.Anio1</vt:lpstr>
      <vt:lpstr>CE.B.Cuen.164.D35.Est.NumMun.Anio1</vt:lpstr>
      <vt:lpstr>CE.B.Cuen.164.D35.Est.Pob.Anio1</vt:lpstr>
      <vt:lpstr>CE.B.Cuen.164.D35.Mun.Imp.Anio1</vt:lpstr>
      <vt:lpstr>CE.B.Cuen.164.D35.Mun.Prest.Anio1</vt:lpstr>
      <vt:lpstr>CE.B.Cuen.164.D35.Mun.TipoGestionAbrev.Anio1</vt:lpstr>
      <vt:lpstr>CE.B.Cuen.164.D35.Mun.TipoGestionCod.Anio1</vt:lpstr>
      <vt:lpstr>CE.B.Cuen.164.D35.Rango.Imp.Anio1</vt:lpstr>
      <vt:lpstr>CE.B.Cuen.164.D35.Rango.NumMun.Anio1</vt:lpstr>
      <vt:lpstr>CE.B.Cuen.164.D35.Rango.Pob.Anio1</vt:lpstr>
      <vt:lpstr>CE.B.Cuen.164.D35.U13.Desc</vt:lpstr>
      <vt:lpstr>CE.B.Cuen.164.D35.U13.Est.Num.Anio1</vt:lpstr>
      <vt:lpstr>CE.B.Cuen.164.D35.U13.Mun.Num.Anio1</vt:lpstr>
      <vt:lpstr>CE.B.Cuen.164.D35.U13.Rango.Num.Anio1</vt:lpstr>
      <vt:lpstr>CE.B.Cuen.164.D35.U14.Desc</vt:lpstr>
      <vt:lpstr>CE.B.Cuen.164.D35.U14.Est.Num.Anio1</vt:lpstr>
      <vt:lpstr>CE.B.Cuen.164.D35.U14.Mun.Num.Anio1</vt:lpstr>
      <vt:lpstr>CE.B.Cuen.164.D35.U14.Rango.Num.Anio1</vt:lpstr>
      <vt:lpstr>CE.B.Cuen.311.D34.Cod</vt:lpstr>
      <vt:lpstr>CE.B.Cuen.311.D34.Desc</vt:lpstr>
      <vt:lpstr>CE.B.Cuen.311.D34.Est.Imp.Anio1</vt:lpstr>
      <vt:lpstr>CE.B.Cuen.311.D34.Est.NumMun.Anio1</vt:lpstr>
      <vt:lpstr>CE.B.Cuen.311.D34.Est.Pob.Anio1</vt:lpstr>
      <vt:lpstr>CE.B.Cuen.311.D34.Mun.Imp.Anio1</vt:lpstr>
      <vt:lpstr>CE.B.Cuen.311.D34.Mun.Prest.Anio1</vt:lpstr>
      <vt:lpstr>CE.B.Cuen.311.D34.Mun.TipoGestionAbrev.Anio1</vt:lpstr>
      <vt:lpstr>CE.B.Cuen.311.D34.Mun.TipoGestionCod.Anio1</vt:lpstr>
      <vt:lpstr>CE.B.Cuen.311.D34.Rango.Imp.Anio1</vt:lpstr>
      <vt:lpstr>CE.B.Cuen.311.D34.Rango.NumMun.Anio1</vt:lpstr>
      <vt:lpstr>CE.B.Cuen.311.D34.Rango.Pob.Anio1</vt:lpstr>
      <vt:lpstr>CE.B.Cuen.311.D34.U12.Desc</vt:lpstr>
      <vt:lpstr>CE.B.Cuen.311.D34.U12.Est.Num.Anio1</vt:lpstr>
      <vt:lpstr>CE.B.Cuen.311.D34.U12.Mun.Num.Anio1</vt:lpstr>
      <vt:lpstr>CE.B.Cuen.311.D34.U12.Rango.Num.Anio1</vt:lpstr>
      <vt:lpstr>CE.B.Cuen.311.D34.U20.Desc</vt:lpstr>
      <vt:lpstr>CE.B.Cuen.311.D34.U20.Est.Num.Anio1</vt:lpstr>
      <vt:lpstr>CE.B.Cuen.311.D34.U20.Mun.Num.Anio1</vt:lpstr>
      <vt:lpstr>CE.B.Cuen.311.D34.U20.Rango.Num.Anio1</vt:lpstr>
      <vt:lpstr>CE.B.Cuen.321.322.320P.D42.Cod</vt:lpstr>
      <vt:lpstr>CE.B.Cuen.321.322.320P.D42.Desc</vt:lpstr>
      <vt:lpstr>CE.B.Cuen.321.322.320P.D42.Est.Imp.Anio1</vt:lpstr>
      <vt:lpstr>CE.B.Cuen.321.322.320P.D42.Est.NumMun.Anio1</vt:lpstr>
      <vt:lpstr>CE.B.Cuen.321.322.320P.D42.Est.Pob.Anio1</vt:lpstr>
      <vt:lpstr>CE.B.Cuen.321.322.320P.D42.Mun.Imp.Anio1</vt:lpstr>
      <vt:lpstr>CE.B.Cuen.321.322.320P.D42.Mun.Prest.Anio1</vt:lpstr>
      <vt:lpstr>CE.B.Cuen.321.322.320P.D42.Mun.TipoGestionAbrev.Anio1</vt:lpstr>
      <vt:lpstr>CE.B.Cuen.321.322.320P.D42.Mun.TipoGestionCod.Anio1</vt:lpstr>
      <vt:lpstr>CE.B.Cuen.321.322.320P.D42.Rango.Imp.Anio1</vt:lpstr>
      <vt:lpstr>CE.B.Cuen.321.322.320P.D42.Rango.NumMun.Anio1</vt:lpstr>
      <vt:lpstr>CE.B.Cuen.321.322.320P.D42.Rango.Pob.Anio1</vt:lpstr>
      <vt:lpstr>CE.B.Cuen.321.322.320P.D42.U25.Desc</vt:lpstr>
      <vt:lpstr>CE.B.Cuen.321.322.320P.D42.U25.Est.Num.Anio1</vt:lpstr>
      <vt:lpstr>CE.B.Cuen.321.322.320P.D42.U25.Mun.Num.Anio1</vt:lpstr>
      <vt:lpstr>CE.B.Cuen.321.322.320P.D42.U25.Rango.Num.Anio1</vt:lpstr>
      <vt:lpstr>CE.B.Cuen.323.324.320P.D43.Cod</vt:lpstr>
      <vt:lpstr>CE.B.Cuen.323.324.320P.D43.Desc</vt:lpstr>
      <vt:lpstr>CE.B.Cuen.323.324.320P.D43.Est.Imp.Anio1</vt:lpstr>
      <vt:lpstr>CE.B.Cuen.323.324.320P.D43.Est.NumMun.Anio1</vt:lpstr>
      <vt:lpstr>CE.B.Cuen.323.324.320P.D43.Est.Pob.Anio1</vt:lpstr>
      <vt:lpstr>CE.B.Cuen.323.324.320P.D43.Mun.Imp.Anio1</vt:lpstr>
      <vt:lpstr>CE.B.Cuen.323.324.320P.D43.Mun.Prest.Anio1</vt:lpstr>
      <vt:lpstr>CE.B.Cuen.323.324.320P.D43.Mun.TipoGestionAbrev.Anio1</vt:lpstr>
      <vt:lpstr>CE.B.Cuen.323.324.320P.D43.Mun.TipoGestionCod.Anio1</vt:lpstr>
      <vt:lpstr>CE.B.Cuen.323.324.320P.D43.Rango.Imp.Anio1</vt:lpstr>
      <vt:lpstr>CE.B.Cuen.323.324.320P.D43.Rango.NumMun.Anio1</vt:lpstr>
      <vt:lpstr>CE.B.Cuen.323.324.320P.D43.Rango.Pob.Anio1</vt:lpstr>
      <vt:lpstr>CE.B.Cuen.323.324.320P.D43.U26.Desc</vt:lpstr>
      <vt:lpstr>CE.B.Cuen.323.324.320P.D43.U26.Est.Num.Anio1</vt:lpstr>
      <vt:lpstr>CE.B.Cuen.323.324.320P.D43.U26.Mun.Num.Anio1</vt:lpstr>
      <vt:lpstr>CE.B.Cuen.323.324.320P.D43.U26.Rango.Num.Anio1</vt:lpstr>
      <vt:lpstr>CE.B.Cuen.323.324.320P.D43.U27.Desc</vt:lpstr>
      <vt:lpstr>CE.B.Cuen.323.324.320P.D43.U27.Est.Num.Anio1</vt:lpstr>
      <vt:lpstr>CE.B.Cuen.323.324.320P.D43.U27.Mun.Num.Anio1</vt:lpstr>
      <vt:lpstr>CE.B.Cuen.323.324.320P.D43.U27.Rango.Num.Anio1</vt:lpstr>
      <vt:lpstr>CE.B.Cuen.325.320P.D41.Cod</vt:lpstr>
      <vt:lpstr>CE.B.Cuen.325.320P.D41.Desc</vt:lpstr>
      <vt:lpstr>CE.B.Cuen.325.320P.D41.Est.Imp.Anio1</vt:lpstr>
      <vt:lpstr>CE.B.Cuen.325.320P.D41.Est.NumMun.Anio1</vt:lpstr>
      <vt:lpstr>CE.B.Cuen.325.320P.D41.Est.Pob.Anio1</vt:lpstr>
      <vt:lpstr>CE.B.Cuen.325.320P.D41.Mun.Imp.Anio1</vt:lpstr>
      <vt:lpstr>CE.B.Cuen.325.320P.D41.Mun.Prest.Anio1</vt:lpstr>
      <vt:lpstr>CE.B.Cuen.325.320P.D41.Mun.TipoGestionAbrev.Anio1</vt:lpstr>
      <vt:lpstr>CE.B.Cuen.325.320P.D41.Mun.TipoGestionCod.Anio1</vt:lpstr>
      <vt:lpstr>CE.B.Cuen.325.320P.D41.Rango.Imp.Anio1</vt:lpstr>
      <vt:lpstr>CE.B.Cuen.325.320P.D41.Rango.NumMun.Anio1</vt:lpstr>
      <vt:lpstr>CE.B.Cuen.325.320P.D41.Rango.Pob.Anio1</vt:lpstr>
      <vt:lpstr>CE.B.Cuen.325.320P.D41.U14.Desc</vt:lpstr>
      <vt:lpstr>CE.B.Cuen.325.320P.D41.U14.Est.Num.Anio1</vt:lpstr>
      <vt:lpstr>CE.B.Cuen.325.320P.D41.U14.Mun.Num.Anio1</vt:lpstr>
      <vt:lpstr>CE.B.Cuen.325.320P.D41.U14.Rango.Num.Anio1</vt:lpstr>
      <vt:lpstr>CE.B.Cuen.333.330P.D40.Cod</vt:lpstr>
      <vt:lpstr>CE.B.Cuen.333.330P.D40.Desc</vt:lpstr>
      <vt:lpstr>CE.B.Cuen.333.330P.D40.Est.Imp.Anio1</vt:lpstr>
      <vt:lpstr>CE.B.Cuen.333.330P.D40.Est.NumMun.Anio1</vt:lpstr>
      <vt:lpstr>CE.B.Cuen.333.330P.D40.Est.Pob.Anio1</vt:lpstr>
      <vt:lpstr>CE.B.Cuen.333.330P.D40.Mun.Imp.Anio1</vt:lpstr>
      <vt:lpstr>CE.B.Cuen.333.330P.D40.Mun.Prest.Anio1</vt:lpstr>
      <vt:lpstr>CE.B.Cuen.333.330P.D40.Mun.TipoGestionAbrev.Anio1</vt:lpstr>
      <vt:lpstr>CE.B.Cuen.333.330P.D40.Mun.TipoGestionCod.Anio1</vt:lpstr>
      <vt:lpstr>CE.B.Cuen.333.330P.D40.Rango.Imp.Anio1</vt:lpstr>
      <vt:lpstr>CE.B.Cuen.333.330P.D40.Rango.NumMun.Anio1</vt:lpstr>
      <vt:lpstr>CE.B.Cuen.333.330P.D40.Rango.Pob.Anio1</vt:lpstr>
      <vt:lpstr>CE.B.Cuen.333.330P.D40.U24.Desc</vt:lpstr>
      <vt:lpstr>CE.B.Cuen.333.330P.D40.U24.Est.Num.Anio1</vt:lpstr>
      <vt:lpstr>CE.B.Cuen.333.330P.D40.U24.Mun.Num.Anio1</vt:lpstr>
      <vt:lpstr>CE.B.Cuen.333.330P.D40.U24.Rango.Num.Anio1</vt:lpstr>
      <vt:lpstr>CE.B.Cuen.333.330P.D40.U3.Desc</vt:lpstr>
      <vt:lpstr>CE.B.Cuen.333.330P.D40.U3.Est.Num.Anio1</vt:lpstr>
      <vt:lpstr>CE.B.Cuen.333.330P.D40.U3.Mun.Num.Anio1</vt:lpstr>
      <vt:lpstr>CE.B.Cuen.333.330P.D40.U3.Rango.Num.Anio1</vt:lpstr>
      <vt:lpstr>CE.B.Cuen.334.330P.D39.Cod</vt:lpstr>
      <vt:lpstr>CE.B.Cuen.334.330P.D39.Desc</vt:lpstr>
      <vt:lpstr>CE.B.Cuen.334.330P.D39.Est.Imp.Anio1</vt:lpstr>
      <vt:lpstr>CE.B.Cuen.334.330P.D39.Est.NumMun.Anio1</vt:lpstr>
      <vt:lpstr>CE.B.Cuen.334.330P.D39.Est.Pob.Anio1</vt:lpstr>
      <vt:lpstr>CE.B.Cuen.334.330P.D39.Mun.Imp.Anio1</vt:lpstr>
      <vt:lpstr>CE.B.Cuen.334.330P.D39.Mun.Prest.Anio1</vt:lpstr>
      <vt:lpstr>CE.B.Cuen.334.330P.D39.Mun.TipoGestionAbrev.Anio1</vt:lpstr>
      <vt:lpstr>CE.B.Cuen.334.330P.D39.Mun.TipoGestionCod.Anio1</vt:lpstr>
      <vt:lpstr>CE.B.Cuen.334.330P.D39.Rango.Imp.Anio1</vt:lpstr>
      <vt:lpstr>CE.B.Cuen.334.330P.D39.Rango.NumMun.Anio1</vt:lpstr>
      <vt:lpstr>CE.B.Cuen.334.330P.D39.Rango.Pob.Anio1</vt:lpstr>
      <vt:lpstr>CE.B.Cuen.334.330P.D39.U14.Desc</vt:lpstr>
      <vt:lpstr>CE.B.Cuen.334.330P.D39.U14.Est.Num.Anio1</vt:lpstr>
      <vt:lpstr>CE.B.Cuen.334.330P.D39.U14.Mun.Num.Anio1</vt:lpstr>
      <vt:lpstr>CE.B.Cuen.334.330P.D39.U14.Rango.Num.Anio1</vt:lpstr>
      <vt:lpstr>CE.B.Cuen.334.330P.D39.U21.Desc</vt:lpstr>
      <vt:lpstr>CE.B.Cuen.334.330P.D39.U21.Est.Num.Anio1</vt:lpstr>
      <vt:lpstr>CE.B.Cuen.334.330P.D39.U21.Mun.Num.Anio1</vt:lpstr>
      <vt:lpstr>CE.B.Cuen.334.330P.D39.U21.Rango.Num.Anio1</vt:lpstr>
      <vt:lpstr>CE.B.Cuen.336.330P.D23.Cod</vt:lpstr>
      <vt:lpstr>CE.B.Cuen.336.330P.D23.Desc</vt:lpstr>
      <vt:lpstr>CE.B.Cuen.336.330P.D23.Est.Imp.Anio1</vt:lpstr>
      <vt:lpstr>CE.B.Cuen.336.330P.D23.Est.NumMun.Anio1</vt:lpstr>
      <vt:lpstr>CE.B.Cuen.336.330P.D23.Est.Pob.Anio1</vt:lpstr>
      <vt:lpstr>CE.B.Cuen.336.330P.D23.Mun.Imp.Anio1</vt:lpstr>
      <vt:lpstr>CE.B.Cuen.336.330P.D23.Mun.Prest.Anio1</vt:lpstr>
      <vt:lpstr>CE.B.Cuen.336.330P.D23.Mun.TipoGestionAbrev.Anio1</vt:lpstr>
      <vt:lpstr>CE.B.Cuen.336.330P.D23.Mun.TipoGestionCod.Anio1</vt:lpstr>
      <vt:lpstr>CE.B.Cuen.336.330P.D23.Rango.Imp.Anio1</vt:lpstr>
      <vt:lpstr>CE.B.Cuen.336.330P.D23.Rango.NumMun.Anio1</vt:lpstr>
      <vt:lpstr>CE.B.Cuen.336.330P.D23.Rango.Pob.Anio1</vt:lpstr>
      <vt:lpstr>CE.B.Cuen.336.330P.D23.U3.Desc</vt:lpstr>
      <vt:lpstr>CE.B.Cuen.336.330P.D23.U3.Est.Num.Anio1</vt:lpstr>
      <vt:lpstr>CE.B.Cuen.336.330P.D23.U3.Mun.Num.Anio1</vt:lpstr>
      <vt:lpstr>CE.B.Cuen.336.330P.D23.U3.Rango.Num.Anio1</vt:lpstr>
      <vt:lpstr>CE.B.Cuen.336.330P.D23.U4.Desc</vt:lpstr>
      <vt:lpstr>CE.B.Cuen.336.330P.D23.U4.Est.Num.Anio1</vt:lpstr>
      <vt:lpstr>CE.B.Cuen.336.330P.D23.U4.Mun.Num.Anio1</vt:lpstr>
      <vt:lpstr>CE.B.Cuen.336.330P.D23.U4.Rango.Num.Anio1</vt:lpstr>
      <vt:lpstr>CE.B.Cuen.337.330P.D38.Cod</vt:lpstr>
      <vt:lpstr>CE.B.Cuen.337.330P.D38.Desc</vt:lpstr>
      <vt:lpstr>CE.B.Cuen.337.330P.D38.Est.Imp.Anio1</vt:lpstr>
      <vt:lpstr>CE.B.Cuen.337.330P.D38.Est.NumMun.Anio1</vt:lpstr>
      <vt:lpstr>CE.B.Cuen.337.330P.D38.Est.Pob.Anio1</vt:lpstr>
      <vt:lpstr>CE.B.Cuen.337.330P.D38.Mun.Imp.Anio1</vt:lpstr>
      <vt:lpstr>CE.B.Cuen.337.330P.D38.Mun.Prest.Anio1</vt:lpstr>
      <vt:lpstr>CE.B.Cuen.337.330P.D38.Mun.TipoGestionAbrev.Anio1</vt:lpstr>
      <vt:lpstr>CE.B.Cuen.337.330P.D38.Mun.TipoGestionCod.Anio1</vt:lpstr>
      <vt:lpstr>CE.B.Cuen.337.330P.D38.Rango.Imp.Anio1</vt:lpstr>
      <vt:lpstr>CE.B.Cuen.337.330P.D38.Rango.NumMun.Anio1</vt:lpstr>
      <vt:lpstr>CE.B.Cuen.337.330P.D38.Rango.Pob.Anio1</vt:lpstr>
      <vt:lpstr>CE.B.Cuen.337.330P.D38.U23.Desc</vt:lpstr>
      <vt:lpstr>CE.B.Cuen.337.330P.D38.U23.Est.Num.Anio1</vt:lpstr>
      <vt:lpstr>CE.B.Cuen.337.330P.D38.U23.Mun.Num.Anio1</vt:lpstr>
      <vt:lpstr>CE.B.Cuen.337.330P.D38.U23.Rango.Num.Anio1</vt:lpstr>
      <vt:lpstr>CE.B.Cuen.337.330P.D38.U3.Desc</vt:lpstr>
      <vt:lpstr>CE.B.Cuen.337.330P.D38.U3.Est.Num.Anio1</vt:lpstr>
      <vt:lpstr>CE.B.Cuen.337.330P.D38.U3.Mun.Num.Anio1</vt:lpstr>
      <vt:lpstr>CE.B.Cuen.337.330P.D38.U3.Rango.Num.Anio1</vt:lpstr>
      <vt:lpstr>CE.B.Cuen.341.340P.D36.Cod</vt:lpstr>
      <vt:lpstr>CE.B.Cuen.341.340P.D36.Desc</vt:lpstr>
      <vt:lpstr>CE.B.Cuen.341.340P.D36.Est.Imp.Anio1</vt:lpstr>
      <vt:lpstr>CE.B.Cuen.341.340P.D36.Est.NumMun.Anio1</vt:lpstr>
      <vt:lpstr>CE.B.Cuen.341.340P.D36.Est.Pob.Anio1</vt:lpstr>
      <vt:lpstr>CE.B.Cuen.341.340P.D36.Mun.Imp.Anio1</vt:lpstr>
      <vt:lpstr>CE.B.Cuen.341.340P.D36.Mun.Prest.Anio1</vt:lpstr>
      <vt:lpstr>CE.B.Cuen.341.340P.D36.Mun.TipoGestionAbrev.Anio1</vt:lpstr>
      <vt:lpstr>CE.B.Cuen.341.340P.D36.Mun.TipoGestionCod.Anio1</vt:lpstr>
      <vt:lpstr>CE.B.Cuen.341.340P.D36.Rango.Imp.Anio1</vt:lpstr>
      <vt:lpstr>CE.B.Cuen.341.340P.D36.Rango.NumMun.Anio1</vt:lpstr>
      <vt:lpstr>CE.B.Cuen.341.340P.D36.Rango.Pob.Anio1</vt:lpstr>
      <vt:lpstr>CE.B.Cuen.341.340P.D36.U14.Desc</vt:lpstr>
      <vt:lpstr>CE.B.Cuen.341.340P.D36.U14.Est.Num.Anio1</vt:lpstr>
      <vt:lpstr>CE.B.Cuen.341.340P.D36.U14.Mun.Num.Anio1</vt:lpstr>
      <vt:lpstr>CE.B.Cuen.341.340P.D36.U14.Rango.Num.Anio1</vt:lpstr>
      <vt:lpstr>CE.B.Cuen.341.340P.D36.U21.Desc</vt:lpstr>
      <vt:lpstr>CE.B.Cuen.341.340P.D36.U21.Est.Num.Anio1</vt:lpstr>
      <vt:lpstr>CE.B.Cuen.341.340P.D36.U21.Mun.Num.Anio1</vt:lpstr>
      <vt:lpstr>CE.B.Cuen.341.340P.D36.U21.Rango.Num.Anio1</vt:lpstr>
      <vt:lpstr>CE.B.Cuen.342.340P.D37.Cod</vt:lpstr>
      <vt:lpstr>CE.B.Cuen.342.340P.D37.Desc</vt:lpstr>
      <vt:lpstr>CE.B.Cuen.342.340P.D37.Est.Imp.Anio1</vt:lpstr>
      <vt:lpstr>CE.B.Cuen.342.340P.D37.Est.NumMun.Anio1</vt:lpstr>
      <vt:lpstr>CE.B.Cuen.342.340P.D37.Est.Pob.Anio1</vt:lpstr>
      <vt:lpstr>CE.B.Cuen.342.340P.D37.Mun.Imp.Anio1</vt:lpstr>
      <vt:lpstr>CE.B.Cuen.342.340P.D37.Mun.Prest.Anio1</vt:lpstr>
      <vt:lpstr>CE.B.Cuen.342.340P.D37.Mun.TipoGestionAbrev.Anio1</vt:lpstr>
      <vt:lpstr>CE.B.Cuen.342.340P.D37.Mun.TipoGestionCod.Anio1</vt:lpstr>
      <vt:lpstr>CE.B.Cuen.342.340P.D37.Rango.Imp.Anio1</vt:lpstr>
      <vt:lpstr>CE.B.Cuen.342.340P.D37.Rango.NumMun.Anio1</vt:lpstr>
      <vt:lpstr>CE.B.Cuen.342.340P.D37.Rango.Pob.Anio1</vt:lpstr>
      <vt:lpstr>CE.B.Cuen.342.340P.D37.U22.Desc</vt:lpstr>
      <vt:lpstr>CE.B.Cuen.342.340P.D37.U22.Est.Num.Anio1</vt:lpstr>
      <vt:lpstr>CE.B.Cuen.342.340P.D37.U22.Mun.Num.Anio1</vt:lpstr>
      <vt:lpstr>CE.B.Cuen.342.340P.D37.U22.Rango.Num.Anio1</vt:lpstr>
      <vt:lpstr>CE.B.Cuen.342.340P.D37.U3.Desc</vt:lpstr>
      <vt:lpstr>CE.B.Cuen.342.340P.D37.U3.Est.Num.Anio1</vt:lpstr>
      <vt:lpstr>CE.B.Cuen.342.340P.D37.U3.Mun.Num.Anio1</vt:lpstr>
      <vt:lpstr>CE.B.Cuen.342.340P.D37.U3.Rango.Num.Anio1</vt:lpstr>
      <vt:lpstr>CE.B.Cuen.4311.430P.D31.Cod</vt:lpstr>
      <vt:lpstr>CE.B.Cuen.4311.430P.D31.Desc</vt:lpstr>
      <vt:lpstr>CE.B.Cuen.4311.430P.D31.Est.Imp.Anio1</vt:lpstr>
      <vt:lpstr>CE.B.Cuen.4311.430P.D31.Est.NumMun.Anio1</vt:lpstr>
      <vt:lpstr>CE.B.Cuen.4311.430P.D31.Est.Pob.Anio1</vt:lpstr>
      <vt:lpstr>CE.B.Cuen.4311.430P.D31.Mun.Imp.Anio1</vt:lpstr>
      <vt:lpstr>CE.B.Cuen.4311.430P.D31.Mun.Prest.Anio1</vt:lpstr>
      <vt:lpstr>CE.B.Cuen.4311.430P.D31.Mun.TipoGestionAbrev.Anio1</vt:lpstr>
      <vt:lpstr>CE.B.Cuen.4311.430P.D31.Mun.TipoGestionCod.Anio1</vt:lpstr>
      <vt:lpstr>CE.B.Cuen.4311.430P.D31.Rango.Imp.Anio1</vt:lpstr>
      <vt:lpstr>CE.B.Cuen.4311.430P.D31.Rango.NumMun.Anio1</vt:lpstr>
      <vt:lpstr>CE.B.Cuen.4311.430P.D31.Rango.Pob.Anio1</vt:lpstr>
      <vt:lpstr>CE.B.Cuen.4311.430P.D31.U15.Desc</vt:lpstr>
      <vt:lpstr>CE.B.Cuen.4311.430P.D31.U15.Est.Num.Anio1</vt:lpstr>
      <vt:lpstr>CE.B.Cuen.4311.430P.D31.U15.Mun.Num.Anio1</vt:lpstr>
      <vt:lpstr>CE.B.Cuen.4311.430P.D31.U15.Rango.Num.Anio1</vt:lpstr>
      <vt:lpstr>CE.B.Cuen.4311.430P.D31.U16.Desc</vt:lpstr>
      <vt:lpstr>CE.B.Cuen.4311.430P.D31.U16.Est.Num.Anio1</vt:lpstr>
      <vt:lpstr>CE.B.Cuen.4311.430P.D31.U16.Mun.Num.Anio1</vt:lpstr>
      <vt:lpstr>CE.B.Cuen.4311.430P.D31.U16.Rango.Num.Anio1</vt:lpstr>
      <vt:lpstr>CE.B.Cuen.4312.430P.D32.Cod</vt:lpstr>
      <vt:lpstr>CE.B.Cuen.4312.430P.D32.Desc</vt:lpstr>
      <vt:lpstr>CE.B.Cuen.4312.430P.D32.Est.Imp.Anio1</vt:lpstr>
      <vt:lpstr>CE.B.Cuen.4312.430P.D32.Est.NumMun.Anio1</vt:lpstr>
      <vt:lpstr>CE.B.Cuen.4312.430P.D32.Est.Pob.Anio1</vt:lpstr>
      <vt:lpstr>CE.B.Cuen.4312.430P.D32.Mun.Imp.Anio1</vt:lpstr>
      <vt:lpstr>CE.B.Cuen.4312.430P.D32.Mun.Prest.Anio1</vt:lpstr>
      <vt:lpstr>CE.B.Cuen.4312.430P.D32.Mun.TipoGestionAbrev.Anio1</vt:lpstr>
      <vt:lpstr>CE.B.Cuen.4312.430P.D32.Mun.TipoGestionCod.Anio1</vt:lpstr>
      <vt:lpstr>CE.B.Cuen.4312.430P.D32.Rango.Imp.Anio1</vt:lpstr>
      <vt:lpstr>CE.B.Cuen.4312.430P.D32.Rango.NumMun.Anio1</vt:lpstr>
      <vt:lpstr>CE.B.Cuen.4312.430P.D32.Rango.Pob.Anio1</vt:lpstr>
      <vt:lpstr>CE.B.Cuen.4312.430P.D32.U17.Desc</vt:lpstr>
      <vt:lpstr>CE.B.Cuen.4312.430P.D32.U17.Est.Num.Anio1</vt:lpstr>
      <vt:lpstr>CE.B.Cuen.4312.430P.D32.U17.Mun.Num.Anio1</vt:lpstr>
      <vt:lpstr>CE.B.Cuen.4312.430P.D32.U17.Rango.Num.Anio1</vt:lpstr>
      <vt:lpstr>CE.B.Cuen.4312.430P.D32.U18.Desc</vt:lpstr>
      <vt:lpstr>CE.B.Cuen.4312.430P.D32.U18.Est.Num.Anio1</vt:lpstr>
      <vt:lpstr>CE.B.Cuen.4312.430P.D32.U18.Mun.Num.Anio1</vt:lpstr>
      <vt:lpstr>CE.B.Cuen.4312.430P.D32.U18.Rango.Num.Anio1</vt:lpstr>
      <vt:lpstr>CE.B.Cuen.4313.430P.D33.Cod</vt:lpstr>
      <vt:lpstr>CE.B.Cuen.4313.430P.D33.Desc</vt:lpstr>
      <vt:lpstr>CE.B.Cuen.4313.430P.D33.Est.Imp.Anio1</vt:lpstr>
      <vt:lpstr>CE.B.Cuen.4313.430P.D33.Est.NumMun.Anio1</vt:lpstr>
      <vt:lpstr>CE.B.Cuen.4313.430P.D33.Est.Pob.Anio1</vt:lpstr>
      <vt:lpstr>CE.B.Cuen.4313.430P.D33.Mun.Imp.Anio1</vt:lpstr>
      <vt:lpstr>CE.B.Cuen.4313.430P.D33.Mun.Prest.Anio1</vt:lpstr>
      <vt:lpstr>CE.B.Cuen.4313.430P.D33.Mun.TipoGestionAbrev.Anio1</vt:lpstr>
      <vt:lpstr>CE.B.Cuen.4313.430P.D33.Mun.TipoGestionCod.Anio1</vt:lpstr>
      <vt:lpstr>CE.B.Cuen.4313.430P.D33.Rango.Imp.Anio1</vt:lpstr>
      <vt:lpstr>CE.B.Cuen.4313.430P.D33.Rango.NumMun.Anio1</vt:lpstr>
      <vt:lpstr>CE.B.Cuen.4313.430P.D33.Rango.Pob.Anio1</vt:lpstr>
      <vt:lpstr>CE.B.Cuen.4313.430P.D33.U19.Desc</vt:lpstr>
      <vt:lpstr>CE.B.Cuen.4313.430P.D33.U19.Est.Num.Anio1</vt:lpstr>
      <vt:lpstr>CE.B.Cuen.4313.430P.D33.U19.Mun.Num.Anio1</vt:lpstr>
      <vt:lpstr>CE.B.Cuen.4313.430P.D33.U19.Rango.Num.Anio1</vt:lpstr>
      <vt:lpstr>CE.B.Cuen.432.430P.D30.Cod</vt:lpstr>
      <vt:lpstr>CE.B.Cuen.432.430P.D30.Desc</vt:lpstr>
      <vt:lpstr>CE.B.Cuen.432.430P.D30.Est.Imp.Anio1</vt:lpstr>
      <vt:lpstr>CE.B.Cuen.432.430P.D30.Est.NumMun.Anio1</vt:lpstr>
      <vt:lpstr>CE.B.Cuen.432.430P.D30.Est.Pob.Anio1</vt:lpstr>
      <vt:lpstr>CE.B.Cuen.432.430P.D30.Mun.Imp.Anio1</vt:lpstr>
      <vt:lpstr>CE.B.Cuen.432.430P.D30.Mun.Prest.Anio1</vt:lpstr>
      <vt:lpstr>CE.B.Cuen.432.430P.D30.Mun.TipoGestionAbrev.Anio1</vt:lpstr>
      <vt:lpstr>CE.B.Cuen.432.430P.D30.Mun.TipoGestionCod.Anio1</vt:lpstr>
      <vt:lpstr>CE.B.Cuen.432.430P.D30.Rango.Imp.Anio1</vt:lpstr>
      <vt:lpstr>CE.B.Cuen.432.430P.D30.Rango.NumMun.Anio1</vt:lpstr>
      <vt:lpstr>CE.B.Cuen.432.430P.D30.Rango.Pob.Anio1</vt:lpstr>
      <vt:lpstr>CE.B.Cuen.432.430P.D30.U14.Desc</vt:lpstr>
      <vt:lpstr>CE.B.Cuen.432.430P.D30.U14.Est.Num.Anio1</vt:lpstr>
      <vt:lpstr>CE.B.Cuen.432.430P.D30.U14.Mun.Num.Anio1</vt:lpstr>
      <vt:lpstr>CE.B.Cuen.432.430P.D30.U14.Rango.Num.Anio1</vt:lpstr>
      <vt:lpstr>CE.B.Cuen.45.D27.Cod</vt:lpstr>
      <vt:lpstr>CE.B.Cuen.45.D27.Desc</vt:lpstr>
      <vt:lpstr>CE.B.Cuen.45.D27.Est.Imp.Anio1</vt:lpstr>
      <vt:lpstr>CE.B.Cuen.45.D27.Est.NumMun.Anio1</vt:lpstr>
      <vt:lpstr>CE.B.Cuen.45.D27.Est.Pob.Anio1</vt:lpstr>
      <vt:lpstr>CE.B.Cuen.45.D27.Mun.Imp.Anio1</vt:lpstr>
      <vt:lpstr>CE.B.Cuen.45.D27.Mun.Prest.Anio1</vt:lpstr>
      <vt:lpstr>CE.B.Cuen.45.D27.Mun.TipoGestionAbrev.Anio1</vt:lpstr>
      <vt:lpstr>CE.B.Cuen.45.D27.Mun.TipoGestionCod.Anio1</vt:lpstr>
      <vt:lpstr>CE.B.Cuen.45.D27.Rango.Imp.Anio1</vt:lpstr>
      <vt:lpstr>CE.B.Cuen.45.D27.Rango.NumMun.Anio1</vt:lpstr>
      <vt:lpstr>CE.B.Cuen.45.D27.Rango.Pob.Anio1</vt:lpstr>
      <vt:lpstr>CE.B.Cuen.45.D27.U3.Desc</vt:lpstr>
      <vt:lpstr>CE.B.Cuen.45.D27.U3.Est.Num.Anio1</vt:lpstr>
      <vt:lpstr>CE.B.Cuen.45.D27.U3.Mun.Num.Anio1</vt:lpstr>
      <vt:lpstr>CE.B.Cuen.45.D27.U3.Rango.Num.Anio1</vt:lpstr>
      <vt:lpstr>CE.B.Cuen.491.492.D44.Cod</vt:lpstr>
      <vt:lpstr>CE.B.Cuen.491.492.D44.Desc</vt:lpstr>
      <vt:lpstr>CE.B.Cuen.491.492.D44.Est.Imp.Anio1</vt:lpstr>
      <vt:lpstr>CE.B.Cuen.491.492.D44.Est.NumMun.Anio1</vt:lpstr>
      <vt:lpstr>CE.B.Cuen.491.492.D44.Est.Pob.Anio1</vt:lpstr>
      <vt:lpstr>CE.B.Cuen.491.492.D44.Mun.Imp.Anio1</vt:lpstr>
      <vt:lpstr>CE.B.Cuen.491.492.D44.Mun.Prest.Anio1</vt:lpstr>
      <vt:lpstr>CE.B.Cuen.491.492.D44.Mun.TipoGestionAbrev.Anio1</vt:lpstr>
      <vt:lpstr>CE.B.Cuen.491.492.D44.Mun.TipoGestionCod.Anio1</vt:lpstr>
      <vt:lpstr>CE.B.Cuen.491.492.D44.Rango.Imp.Anio1</vt:lpstr>
      <vt:lpstr>CE.B.Cuen.491.492.D44.Rango.NumMun.Anio1</vt:lpstr>
      <vt:lpstr>CE.B.Cuen.491.492.D44.Rango.Pob.Anio1</vt:lpstr>
      <vt:lpstr>CE.B.Cuen.491.492.D44.U14.Desc</vt:lpstr>
      <vt:lpstr>CE.B.Cuen.491.492.D44.U14.Est.Num.Anio1</vt:lpstr>
      <vt:lpstr>CE.B.Cuen.491.492.D44.U14.Mun.Num.Anio1</vt:lpstr>
      <vt:lpstr>CE.B.Cuen.491.492.D44.U14.Rango.Num.Anio1</vt:lpstr>
      <vt:lpstr>CE.B.Cuen.491.492.D44.U21.Desc</vt:lpstr>
      <vt:lpstr>CE.B.Cuen.491.492.D44.U21.Est.Num.Anio1</vt:lpstr>
      <vt:lpstr>CE.B.Cuen.491.492.D44.U21.Mun.Num.Anio1</vt:lpstr>
      <vt:lpstr>CE.B.Cuen.491.492.D44.U21.Rango.Num.Anio1</vt:lpstr>
      <vt:lpstr>CE.B.Est.Imp.Anio1</vt:lpstr>
      <vt:lpstr>CE.B.Est.NumMun.Anio1</vt:lpstr>
      <vt:lpstr>CE.B.Est.Pob.Anio1</vt:lpstr>
      <vt:lpstr>CE.B.Mun.Imp.Anio1</vt:lpstr>
      <vt:lpstr>CE.B.Rango.Imp.Anio1</vt:lpstr>
      <vt:lpstr>CE.B.Rango.NumMun.Anio1</vt:lpstr>
      <vt:lpstr>CE.B.Rango.Pob.Anio1</vt:lpstr>
      <vt:lpstr>Ctxt.MCE.Anio1</vt:lpstr>
      <vt:lpstr>Ctxt.MCE.CensoInmuebles</vt:lpstr>
      <vt:lpstr>Ctxt.MCE.CodMunicipio</vt:lpstr>
      <vt:lpstr>Ctxt.MCE.InformadoCosteEfectivo</vt:lpstr>
      <vt:lpstr>Ctxt.MCE.NomCom</vt:lpstr>
      <vt:lpstr>Ctxt.MCE.NomEnt</vt:lpstr>
      <vt:lpstr>Ctxt.MCE.NomMun</vt:lpstr>
      <vt:lpstr>Ctxt.MCE.NomProv</vt:lpstr>
      <vt:lpstr>Ctxt.MCE.Rango.Anio1</vt:lpstr>
      <vt:lpstr>Gen.MCE.Mun.Pob.Anio1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2021-01-19T12:00:59Z</dcterms:created>
  <dcterms:modified xsi:type="dcterms:W3CDTF">2021-01-19T12:01:00Z</dcterms:modified>
  <cp:category/>
</cp:coreProperties>
</file>