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E18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<sst xmlns="http://schemas.openxmlformats.org/spreadsheetml/2006/main" count="106" uniqueCount="86">
  <si>
    <t>Evolución Cuenta 413</t>
  </si>
  <si>
    <t>Importe</t>
  </si>
  <si>
    <t>% Variación</t>
  </si>
  <si>
    <t>Cuenta 413</t>
  </si>
  <si>
    <t>Obligaciones reconocidas Netas</t>
  </si>
  <si>
    <t>C.413/ORN</t>
  </si>
  <si>
    <t>EVOLUCIÓN DEL SALDO DE LA CUENTA DE OPERACIONES DEVENGADAS A 31 DE DICIEMBRE</t>
  </si>
  <si>
    <t>Fuente: Ministerio de Hacienda. 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</si>
  <si>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</si>
  <si>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</si>
  <si>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</si>
  <si>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</si>
  <si>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</si>
  <si>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</si>
  <si>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</si>
  <si>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</si>
  <si>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el Saldo de la Cuenta 413. "Acreedores por operaciones devengadas", (denominada hasta 2019 "Acreedores por operaciones pendientes de aplicar a presupuesto") de los últimos ejercicios comparado con las Obligaciones reconocidas Netas en cada uno de los períodos analizados.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</si>
  <si>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</si>
  <si>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</si>
  <si>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</si>
  <si>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</si>
  <si>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</si>
  <si>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</si>
  <si>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</si>
  <si>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</si>
  <si>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</si>
  <si>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</si>
  <si>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</si>
  <si>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</si>
  <si>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</si>
  <si>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</si>
  <si>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</si>
  <si>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</si>
  <si>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</si>
  <si>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</si>
  <si>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</si>
  <si>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</si>
  <si>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</si>
  <si>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</si>
  <si>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</si>
  <si>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</si>
  <si>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</si>
  <si>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</si>
  <si>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</si>
  <si>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</si>
  <si>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</si>
  <si>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</si>
  <si>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</si>
  <si>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</si>
  <si>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</si>
  <si>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</si>
  <si>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</si>
  <si>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</si>
  <si>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</si>
  <si>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</si>
  <si>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</si>
  <si>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</si>
  <si>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</si>
  <si>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</si>
  <si>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</si>
  <si>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</si>
  <si>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</si>
  <si>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</si>
  <si>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</si>
  <si>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</si>
  <si>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</si>
  <si>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</si>
  <si>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</si>
  <si>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</si>
  <si>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</si>
  <si>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</si>
  <si>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</si>
  <si>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</si>
  <si>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</si>
  <si>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</si>
  <si>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</si>
  <si>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</si>
  <si>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</si>
  <si>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</si>
  <si>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</si>
  <si>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</si>
  <si>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</si>
  <si>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</si>
  <si>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Tesorería y Solvencia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</si>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</sst>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_-* #,##0.00\ &quot;€&quot;_-;\-* #,##0.00\ &quot;€&quot;_-;_-* &quot;-&quot;??\ &quot;€&quot;_-;_-@_-"/>
  </numFmts>
  <fonts count="25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500057935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00002574921"/>
        <bgColor indexed="64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 style="dotted">
        <color rgb="FFD9D9D9"/>
      </left>
      <right style="dotted">
        <color rgb="FFD9D9D9"/>
      </right>
      <top style="thin">
        <color rgb="FFFFFFFF"/>
      </top>
      <bottom style="dotted">
        <color rgb="FFD9D9D9"/>
      </bottom>
    </border>
    <border>
      <left/>
      <right style="dotted">
        <color rgb="FFD9D9D9"/>
      </right>
      <top style="thin">
        <color rgb="FFFFFFFF"/>
      </top>
      <bottom style="dotted">
        <color rgb="FFD9D9D9"/>
      </bottom>
    </border>
    <border>
      <left/>
      <right/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 style="dotted">
        <color rgb="FFD9D9D9"/>
      </bottom>
    </border>
    <border>
      <left style="thin">
        <color rgb="FFFFFFFF"/>
      </left>
      <right style="dotted">
        <color rgb="FFD9D9D9"/>
      </right>
      <top style="dotted">
        <color rgb="FFD9D9D9"/>
      </top>
      <bottom style="thin">
        <color rgb="FFFFFFFF"/>
      </bottom>
    </border>
    <border>
      <left/>
      <right style="dotted">
        <color rgb="FFD9D9D9"/>
      </right>
      <top style="dotted">
        <color rgb="FFD9D9D9"/>
      </top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1" applyNumberFormat="0" applyAlignment="0" applyProtection="0"/>
    <xf numFmtId="0" fontId="7" fillId="7" borderId="2" applyNumberFormat="0" applyFont="0" applyAlignment="0" applyProtection="0"/>
    <xf numFmtId="0" fontId="14" fillId="6" borderId="3" applyNumberFormat="0" applyAlignment="0" applyProtection="0"/>
    <xf numFmtId="0" fontId="11" fillId="8" borderId="0" applyNumberFormat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 applyFont="1"/>
    <xf numFmtId="0" fontId="17" fillId="9" borderId="4" xfId="20" applyFill="1" applyBorder="1" applyAlignment="1">
      <alignment horizontal="center" vertical="center"/>
    </xf>
    <xf numFmtId="0" fontId="17" fillId="9" borderId="5" xfId="20" applyFill="1" applyBorder="1" applyAlignment="1">
      <alignment horizontal="center" vertical="center"/>
    </xf>
    <xf numFmtId="0" fontId="17" fillId="9" borderId="6" xfId="20" applyFill="1" applyBorder="1" applyAlignment="1">
      <alignment horizontal="center" vertical="center"/>
    </xf>
    <xf numFmtId="0" fontId="17" fillId="9" borderId="7" xfId="20" applyFill="1" applyBorder="1" applyAlignment="1">
      <alignment horizontal="center"/>
    </xf>
    <xf numFmtId="0" fontId="17" fillId="9" borderId="8" xfId="20" applyFill="1" applyBorder="1" applyAlignment="1">
      <alignment horizontal="center"/>
    </xf>
    <xf numFmtId="0" fontId="17" fillId="3" borderId="7" xfId="21" applyBorder="1" applyAlignment="1">
      <alignment horizontal="center"/>
    </xf>
    <xf numFmtId="0" fontId="17" fillId="3" borderId="8" xfId="21" applyBorder="1" applyAlignment="1">
      <alignment horizontal="center"/>
    </xf>
    <xf numFmtId="0" fontId="17" fillId="4" borderId="7" xfId="22" applyBorder="1" applyAlignment="1">
      <alignment horizontal="center"/>
    </xf>
    <xf numFmtId="0" fontId="17" fillId="4" borderId="8" xfId="22" applyBorder="1" applyAlignment="1">
      <alignment horizontal="center"/>
    </xf>
    <xf numFmtId="0" fontId="17" fillId="10" borderId="7" xfId="23" applyFill="1" applyBorder="1" applyAlignment="1">
      <alignment horizontal="center"/>
    </xf>
    <xf numFmtId="0" fontId="17" fillId="10" borderId="8" xfId="23" applyFill="1" applyBorder="1" applyAlignment="1">
      <alignment horizontal="center"/>
    </xf>
    <xf numFmtId="0" fontId="17" fillId="9" borderId="9" xfId="20" applyFill="1" applyBorder="1" applyAlignment="1">
      <alignment horizontal="center" vertical="center"/>
    </xf>
    <xf numFmtId="0" fontId="17" fillId="9" borderId="10" xfId="20" applyFill="1" applyBorder="1" applyAlignment="1">
      <alignment horizontal="center" vertical="center"/>
    </xf>
    <xf numFmtId="0" fontId="7" fillId="0" borderId="0" xfId="0" applyFont="1" applyBorder="1"/>
    <xf numFmtId="0" fontId="7" fillId="0" borderId="11" xfId="0" applyFont="1" applyBorder="1"/>
    <xf numFmtId="0" fontId="17" fillId="9" borderId="12" xfId="20" applyFill="1" applyBorder="1" applyAlignment="1">
      <alignment horizontal="center" vertical="center"/>
    </xf>
    <xf numFmtId="0" fontId="12" fillId="6" borderId="13" xfId="24" applyFont="1" applyBorder="1"/>
    <xf numFmtId="0" fontId="12" fillId="6" borderId="14" xfId="24" applyFont="1" applyBorder="1"/>
    <xf numFmtId="0" fontId="15" fillId="7" borderId="15" xfId="25" applyFont="1" applyBorder="1"/>
    <xf numFmtId="0" fontId="13" fillId="6" borderId="16" xfId="26" applyFont="1" applyBorder="1"/>
    <xf numFmtId="0" fontId="13" fillId="6" borderId="17" xfId="26" applyFont="1" applyBorder="1"/>
    <xf numFmtId="3" fontId="13" fillId="6" borderId="18" xfId="26" applyNumberFormat="1" applyFont="1" applyBorder="1"/>
    <xf numFmtId="3" fontId="13" fillId="6" borderId="19" xfId="26" applyNumberFormat="1" applyFont="1" applyBorder="1"/>
    <xf numFmtId="3" fontId="13" fillId="6" borderId="20" xfId="26" applyNumberFormat="1" applyFont="1" applyBorder="1"/>
    <xf numFmtId="0" fontId="12" fillId="6" borderId="21" xfId="24" applyFont="1" applyBorder="1"/>
    <xf numFmtId="0" fontId="12" fillId="6" borderId="22" xfId="24" applyFont="1" applyBorder="1"/>
    <xf numFmtId="0" fontId="13" fillId="6" borderId="23" xfId="26" applyFont="1" applyBorder="1"/>
    <xf numFmtId="3" fontId="13" fillId="6" borderId="24" xfId="26" applyNumberFormat="1" applyFont="1" applyBorder="1"/>
    <xf numFmtId="3" fontId="13" fillId="6" borderId="25" xfId="26" applyNumberFormat="1" applyFont="1" applyBorder="1"/>
    <xf numFmtId="3" fontId="13" fillId="6" borderId="26" xfId="26" applyNumberFormat="1" applyFont="1" applyBorder="1"/>
    <xf numFmtId="0" fontId="10" fillId="6" borderId="16" xfId="26" applyFont="1" applyBorder="1"/>
    <xf numFmtId="0" fontId="10" fillId="6" borderId="17" xfId="26" applyFont="1" applyBorder="1"/>
    <xf numFmtId="4" fontId="10" fillId="6" borderId="18" xfId="26" applyNumberFormat="1" applyFont="1" applyBorder="1"/>
    <xf numFmtId="4" fontId="10" fillId="6" borderId="19" xfId="26" applyNumberFormat="1" applyFont="1" applyBorder="1"/>
    <xf numFmtId="4" fontId="10" fillId="6" borderId="20" xfId="26" applyNumberFormat="1" applyFont="1" applyBorder="1"/>
    <xf numFmtId="0" fontId="10" fillId="6" borderId="27" xfId="26" applyFont="1" applyBorder="1"/>
    <xf numFmtId="4" fontId="10" fillId="6" borderId="28" xfId="26" applyNumberFormat="1" applyFont="1" applyBorder="1"/>
    <xf numFmtId="4" fontId="10" fillId="6" borderId="3" xfId="26" applyNumberFormat="1" applyFont="1"/>
    <xf numFmtId="4" fontId="10" fillId="6" borderId="29" xfId="26" applyNumberFormat="1" applyFont="1" applyBorder="1"/>
    <xf numFmtId="0" fontId="12" fillId="6" borderId="30" xfId="24" applyFont="1" applyBorder="1"/>
    <xf numFmtId="0" fontId="12" fillId="6" borderId="31" xfId="24" applyFont="1" applyBorder="1"/>
    <xf numFmtId="14" fontId="12" fillId="6" borderId="30" xfId="24" applyNumberFormat="1" applyFont="1" applyBorder="1"/>
    <xf numFmtId="0" fontId="12" fillId="6" borderId="32" xfId="24" applyFont="1" applyBorder="1"/>
    <xf numFmtId="0" fontId="12" fillId="6" borderId="33" xfId="24" applyFont="1" applyBorder="1"/>
    <xf numFmtId="0" fontId="12" fillId="6" borderId="34" xfId="24" applyFont="1" applyBorder="1"/>
    <xf numFmtId="0" fontId="10" fillId="6" borderId="35" xfId="26" applyFont="1" applyBorder="1"/>
    <xf numFmtId="0" fontId="10" fillId="6" borderId="23" xfId="26" applyFont="1" applyBorder="1"/>
    <xf numFmtId="4" fontId="10" fillId="6" borderId="24" xfId="26" applyNumberFormat="1" applyFont="1" applyBorder="1"/>
    <xf numFmtId="4" fontId="10" fillId="6" borderId="25" xfId="26" applyNumberFormat="1" applyFont="1" applyBorder="1"/>
    <xf numFmtId="4" fontId="10" fillId="6" borderId="26" xfId="26" applyNumberFormat="1" applyFont="1" applyBorder="1"/>
    <xf numFmtId="0" fontId="7" fillId="0" borderId="0" xfId="0" applyFont="1"/>
    <xf numFmtId="4" fontId="11" fillId="8" borderId="28" xfId="27" applyNumberFormat="1" applyFont="1" applyBorder="1"/>
    <xf numFmtId="4" fontId="11" fillId="8" borderId="3" xfId="27" applyNumberFormat="1" applyFont="1" applyBorder="1"/>
    <xf numFmtId="4" fontId="11" fillId="8" borderId="29" xfId="27" applyNumberFormat="1" applyFont="1" applyBorder="1"/>
    <xf numFmtId="0" fontId="10" fillId="6" borderId="36" xfId="26" applyFont="1" applyBorder="1"/>
    <xf numFmtId="0" fontId="9" fillId="6" borderId="36" xfId="26" applyFont="1" applyBorder="1"/>
    <xf numFmtId="4" fontId="9" fillId="6" borderId="37" xfId="26" applyNumberFormat="1" applyFont="1" applyBorder="1"/>
    <xf numFmtId="4" fontId="9" fillId="6" borderId="38" xfId="26" applyNumberFormat="1" applyFont="1" applyBorder="1"/>
    <xf numFmtId="4" fontId="9" fillId="6" borderId="39" xfId="26" applyNumberFormat="1" applyFont="1" applyBorder="1"/>
    <xf numFmtId="0" fontId="8" fillId="6" borderId="16" xfId="26" applyFont="1" applyBorder="1"/>
    <xf numFmtId="0" fontId="8" fillId="6" borderId="17" xfId="26" applyFont="1" applyBorder="1"/>
    <xf numFmtId="4" fontId="8" fillId="6" borderId="18" xfId="26" applyNumberFormat="1" applyFont="1" applyBorder="1"/>
    <xf numFmtId="4" fontId="8" fillId="6" borderId="19" xfId="26" applyNumberFormat="1" applyFont="1" applyBorder="1"/>
    <xf numFmtId="4" fontId="8" fillId="6" borderId="20" xfId="26" applyNumberFormat="1" applyFont="1" applyBorder="1"/>
    <xf numFmtId="0" fontId="8" fillId="6" borderId="27" xfId="26" applyFont="1" applyBorder="1" applyAlignment="1">
      <alignment horizontal="left" indent="1"/>
    </xf>
    <xf numFmtId="4" fontId="8" fillId="6" borderId="28" xfId="26" applyNumberFormat="1" applyFont="1" applyBorder="1"/>
    <xf numFmtId="4" fontId="8" fillId="6" borderId="3" xfId="26" applyNumberFormat="1" applyFont="1"/>
    <xf numFmtId="4" fontId="8" fillId="6" borderId="29" xfId="26" applyNumberFormat="1" applyFont="1" applyBorder="1"/>
    <xf numFmtId="0" fontId="8" fillId="6" borderId="27" xfId="26" applyFont="1" applyBorder="1"/>
    <xf numFmtId="0" fontId="8" fillId="6" borderId="27" xfId="26" applyFont="1" applyBorder="1" applyAlignment="1">
      <alignment wrapText="1"/>
    </xf>
    <xf numFmtId="0" fontId="8" fillId="6" borderId="23" xfId="26" applyFont="1" applyBorder="1"/>
    <xf numFmtId="4" fontId="8" fillId="6" borderId="24" xfId="26" applyNumberFormat="1" applyFont="1" applyBorder="1"/>
    <xf numFmtId="4" fontId="8" fillId="6" borderId="25" xfId="26" applyNumberFormat="1" applyFont="1" applyBorder="1"/>
    <xf numFmtId="4" fontId="8" fillId="6" borderId="26" xfId="26" applyNumberFormat="1" applyFont="1" applyBorder="1"/>
    <xf numFmtId="0" fontId="7" fillId="0" borderId="40" xfId="0" applyFont="1" applyBorder="1"/>
    <xf numFmtId="49" fontId="0" fillId="0" borderId="0" xfId="0" applyNumberFormat="1" applyFont="1"/>
    <xf numFmtId="0" fontId="6" fillId="0" borderId="0" xfId="0" applyFont="1"/>
    <xf numFmtId="0" fontId="4" fillId="11" borderId="41" xfId="28" applyNumberFormat="1" applyFont="1" applyFill="1" applyBorder="1" applyAlignment="1" applyProtection="1">
      <alignment horizontal="center" vertical="center"/>
      <protection/>
    </xf>
    <xf numFmtId="4" fontId="4" fillId="11" borderId="41" xfId="28" applyNumberFormat="1" applyFont="1" applyFill="1" applyBorder="1" applyAlignment="1" applyProtection="1">
      <alignment horizontal="center" vertical="center" wrapText="1"/>
      <protection/>
    </xf>
    <xf numFmtId="0" fontId="6" fillId="12" borderId="41" xfId="28" applyNumberFormat="1" applyFont="1" applyFill="1" applyBorder="1" applyAlignment="1" applyProtection="1">
      <alignment horizontal="center" vertical="center" wrapText="1"/>
      <protection/>
    </xf>
    <xf numFmtId="0" fontId="6" fillId="13" borderId="42" xfId="28" applyNumberFormat="1" applyFont="1" applyFill="1" applyBorder="1" applyAlignment="1" applyProtection="1">
      <alignment horizontal="center" vertical="center" wrapText="1"/>
      <protection/>
    </xf>
    <xf numFmtId="4" fontId="6" fillId="13" borderId="43" xfId="28" applyNumberFormat="1" applyFont="1" applyFill="1" applyBorder="1" applyAlignment="1" applyProtection="1">
      <alignment horizontal="center" vertical="center"/>
      <protection/>
    </xf>
    <xf numFmtId="4" fontId="6" fillId="13" borderId="44" xfId="28" applyNumberFormat="1" applyFont="1" applyFill="1" applyBorder="1" applyAlignment="1" applyProtection="1">
      <alignment horizontal="center" vertical="center"/>
      <protection/>
    </xf>
    <xf numFmtId="10" fontId="6" fillId="13" borderId="45" xfId="28" applyNumberFormat="1" applyFont="1" applyFill="1" applyBorder="1" applyAlignment="1" applyProtection="1">
      <alignment horizontal="center" vertical="center"/>
      <protection/>
    </xf>
    <xf numFmtId="10" fontId="6" fillId="13" borderId="46" xfId="28" applyNumberFormat="1" applyFont="1" applyFill="1" applyBorder="1" applyAlignment="1" applyProtection="1">
      <alignment horizontal="center" vertical="center"/>
      <protection/>
    </xf>
    <xf numFmtId="0" fontId="6" fillId="13" borderId="47" xfId="28" applyNumberFormat="1" applyFont="1" applyFill="1" applyBorder="1" applyAlignment="1" applyProtection="1">
      <alignment horizontal="center" vertical="center" wrapText="1"/>
      <protection/>
    </xf>
    <xf numFmtId="4" fontId="6" fillId="13" borderId="48" xfId="28" applyNumberFormat="1" applyFont="1" applyFill="1" applyBorder="1" applyAlignment="1" applyProtection="1">
      <alignment horizontal="center" vertical="center"/>
      <protection/>
    </xf>
    <xf numFmtId="10" fontId="6" fillId="13" borderId="48" xfId="28" applyNumberFormat="1" applyFont="1" applyFill="1" applyBorder="1" applyAlignment="1" applyProtection="1">
      <alignment horizontal="center" vertical="center"/>
      <protection/>
    </xf>
    <xf numFmtId="10" fontId="6" fillId="13" borderId="49" xfId="28" applyNumberFormat="1" applyFont="1" applyFill="1" applyBorder="1" applyAlignment="1" applyProtection="1">
      <alignment horizontal="center" vertical="center"/>
      <protection/>
    </xf>
    <xf numFmtId="0" fontId="3" fillId="14" borderId="50" xfId="28" applyNumberFormat="1" applyFont="1" applyFill="1" applyBorder="1" applyAlignment="1" applyProtection="1">
      <alignment horizontal="center" vertical="center" wrapText="1"/>
      <protection/>
    </xf>
    <xf numFmtId="10" fontId="3" fillId="14" borderId="42" xfId="0" applyNumberFormat="1" applyFont="1" applyFill="1" applyBorder="1" applyAlignment="1">
      <alignment horizontal="center" vertical="center"/>
    </xf>
    <xf numFmtId="10" fontId="3" fillId="14" borderId="5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3" fontId="4" fillId="0" borderId="0" xfId="0" applyNumberFormat="1" applyFont="1"/>
    <xf numFmtId="3" fontId="4" fillId="0" borderId="0" xfId="29" applyNumberFormat="1" applyFont="1"/>
    <xf numFmtId="9" fontId="3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/>
    <xf numFmtId="0" fontId="22" fillId="0" borderId="53" xfId="0" applyFont="1" applyBorder="1" applyAlignment="1">
      <alignment/>
    </xf>
    <xf numFmtId="0" fontId="21" fillId="0" borderId="0" xfId="0" applyFont="1"/>
    <xf numFmtId="0" fontId="19" fillId="0" borderId="0" xfId="0" applyFont="1" applyAlignment="1">
      <alignment/>
    </xf>
    <xf numFmtId="0" fontId="20" fillId="0" borderId="0" xfId="0" applyFont="1" applyAlignment="1">
      <alignment wrapText="1"/>
    </xf>
    <xf numFmtId="0" fontId="20" fillId="0" borderId="54" xfId="0" applyFont="1" applyBorder="1" applyAlignment="1">
      <alignment wrapText="1"/>
    </xf>
    <xf numFmtId="0" fontId="19" fillId="0" borderId="52" xfId="0" applyFont="1" applyBorder="1" applyAlignment="1">
      <alignment/>
    </xf>
    <xf numFmtId="0" fontId="1" fillId="0" borderId="54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Moneda" xfId="28"/>
    <cellStyle name="Porcentaje" xfId="2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Informe!$B$17</c:f>
              <c:strCache>
                <c:ptCount val="1"/>
                <c:pt idx="0">
                  <c:v>Cuenta 413</c:v>
                </c:pt>
              </c:strCache>
            </c:strRef>
          </c:tx>
          <c:spPr>
            <a:solidFill>
              <a:srgbClr val="00765A"/>
            </a:solidFill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Informe!$C$16:$E$16</c:f>
              <c:numCache/>
            </c:numRef>
          </c:cat>
          <c:val>
            <c:numRef>
              <c:f>Informe!$C$17:$E$17</c:f>
              <c:numCache/>
            </c:numRef>
          </c:val>
        </c:ser>
        <c:ser>
          <c:idx val="1"/>
          <c:order val="1"/>
          <c:tx>
            <c:strRef>
              <c:f>Informe!$B$18</c:f>
              <c:strCache>
                <c:ptCount val="1"/>
                <c:pt idx="0">
                  <c:v>Obligaciones reconocidas Netas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Informe!$C$16:$E$16</c:f>
              <c:numCache/>
            </c:numRef>
          </c:cat>
          <c:val>
            <c:numRef>
              <c:f>Informe!$C$18:$E$18</c:f>
              <c:numCache/>
            </c:numRef>
          </c:val>
        </c:ser>
        <c:axId val="49520337"/>
        <c:axId val="46396647"/>
      </c:barChart>
      <c:catAx>
        <c:axId val="495203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46396647"/>
        <c:crosses val="autoZero"/>
        <c:auto val="1"/>
        <c:lblOffset val="100"/>
        <c:noMultiLvlLbl val="0"/>
      </c:catAx>
      <c:valAx>
        <c:axId val="46396647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sz="1000" u="none" baseline="0">
                <a:latin typeface="Calibri Light"/>
                <a:ea typeface="Calibri Light"/>
                <a:cs typeface="Calibri Light"/>
              </a:defRPr>
            </a:pPr>
          </a:p>
        </c:txPr>
        <c:crossAx val="49520337"/>
        <c:crosses val="autoZero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123824</xdr:colOff>
      <xdr:row>14</xdr:row>
      <xdr:rowOff>142875</xdr:rowOff>
    </xdr:from>
    <xdr:to>
      <xdr:col>6</xdr:col>
      <xdr:colOff>1071299</xdr:colOff>
      <xdr:row>31</xdr:row>
      <xdr:rowOff>144375</xdr:rowOff>
    </xdr:to>
    <xdr:graphicFrame macro="">
      <xdr:nvGraphicFramePr>
        <xdr:cNvPr id="1" name="2 Gráfico"/>
        <xdr:cNvGraphicFramePr/>
      </xdr:nvGraphicFramePr>
      <xdr:xfrm>
        <a:off x="838200" y="4219575"/>
        <a:ext cx="9715500" cy="3238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1581150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87058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Evolución del saldo de la Cuenta 413</a:t>
          </a:r>
        </a:p>
      </xdr:txBody>
    </xdr:sp>
    <xdr:clientData/>
  </xdr:twoCellAnchor>
  <xdr:twoCellAnchor editAs="oneCell">
    <xdr:from>
      <xdr:col>6</xdr:col>
      <xdr:colOff>1238250</xdr:colOff>
      <xdr:row>1</xdr:row>
      <xdr:rowOff>47625</xdr:rowOff>
    </xdr:from>
    <xdr:to>
      <xdr:col>7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251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H35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32.7142857142857" style="102" customWidth="1"/>
    <col min="3" max="7" width="24.7142857142857" style="102" customWidth="1"/>
    <col min="8" max="8" width="10.7142857142857" style="102"/>
    <col min="9" max="9" width="9.14285714285714" style="102" customWidth="1"/>
    <col min="10" max="16384" width="9.14285714285714" style="102"/>
  </cols>
  <sheetData>
    <row r="2" spans="2:8" ht="41" customHeight="1">
      <c r="B2" s="102"/>
      <c r="C2" s="102"/>
      <c r="D2" s="102"/>
      <c r="E2" s="102"/>
      <c r="F2" s="102"/>
      <c r="G2" s="102"/>
      <c r="H2" t="s">
        <v>53</v>
      </c>
    </row>
    <row r="3" spans="2:8" ht="12.75" customHeight="1">
      <c r="B3" s="104" t="s">
        <v>83</v>
      </c>
      <c r="C3" s="102"/>
      <c r="D3" s="102"/>
      <c r="E3" s="102"/>
      <c r="F3" s="102"/>
      <c r="G3" s="102"/>
      <c r="H3"/>
    </row>
    <row r="4" spans="2:8" ht="30" customHeight="1" thickBot="1">
      <c r="B4" s="108" t="s">
        <v>82</v>
      </c>
      <c r="C4" s="102"/>
      <c r="D4" s="102"/>
      <c r="E4" s="102"/>
      <c r="F4" s="102"/>
      <c r="G4" s="102"/>
      <c r="H4"/>
    </row>
    <row r="5" spans="2:8" ht="40" customHeight="1">
      <c r="B5" s="107" t="s">
        <v>16</v>
      </c>
      <c r="C5" s="109"/>
      <c r="D5" s="109"/>
      <c r="E5" s="109"/>
      <c r="F5" s="109"/>
      <c r="G5" s="109"/>
      <c r="H5"/>
    </row>
    <row r="6" spans="2:8" ht="40" customHeight="1">
      <c r="B6" s="103" t="s">
        <v>47</v>
      </c>
      <c r="C6" s="102"/>
      <c r="D6" s="102"/>
      <c r="E6" s="102"/>
      <c r="F6" s="102"/>
      <c r="G6" s="102"/>
      <c r="H6"/>
    </row>
    <row r="7" spans="2:8" s="77" customFormat="1" ht="32.1" customHeight="1">
      <c r="B7" s="78" t="s">
        <v>0</v>
      </c>
      <c r="C7" s="78">
        <f>Ctxt.ML.Anio3</f>
        <v>2018</v>
      </c>
      <c r="D7" s="78">
        <f>Ctxt.ML.Anio2</f>
        <v>2019</v>
      </c>
      <c r="E7" s="79" t="str">
        <f>CONCATENATE("Variación ",CHAR(10),Ctxt.ML.Anio2,"/",Ctxt.ML.Anio3)</f>
        <v>Variación 
2019/2018</v>
      </c>
      <c r="F7" s="78">
        <f>Ctxt.ML.Anio1</f>
        <v>2020</v>
      </c>
      <c r="G7" s="79" t="str">
        <f>CONCATENATE("Variación ",CHAR(10),Ctxt.ML.Anio1,"/",Ctxt.ML.Anio2)</f>
        <v>Variación 
2020/2019</v>
      </c>
      <c r="H7"/>
    </row>
    <row r="8" spans="2:8" s="77" customFormat="1" ht="15" customHeight="1">
      <c r="B8" s="78"/>
      <c r="C8" s="80" t="s">
        <v>1</v>
      </c>
      <c r="D8" s="80" t="s">
        <v>1</v>
      </c>
      <c r="E8" s="80" t="s">
        <v>2</v>
      </c>
      <c r="F8" s="80" t="s">
        <v>1</v>
      </c>
      <c r="G8" s="80" t="s">
        <v>2</v>
      </c>
      <c r="H8"/>
    </row>
    <row r="9" spans="2:8" s="77" customFormat="1" ht="15" customHeight="1">
      <c r="B9" s="81" t="s">
        <v>3</v>
      </c>
      <c r="C9" s="82">
        <f>Rem.SaldoObligacionesPendientes31.Mun.Anio3</f>
        <v>8931340.7300000004</v>
      </c>
      <c r="D9" s="83">
        <f>Rem.SaldoObligacionesPendientes31.Mun.Anio2</f>
        <v>7798962.4100000001</v>
      </c>
      <c r="E9" s="84">
        <f>IFERROR((D9/C9)-1,"-")</f>
        <v>-0.1267870473462499</v>
      </c>
      <c r="F9" s="82">
        <f>Rem.SaldoObligacionesPendientes31.Mun.Anio1</f>
        <v>1922710.79</v>
      </c>
      <c r="G9" s="85">
        <f>IFERROR((F9/D9)-1,"-")</f>
        <v>-0.75346582161562181</v>
      </c>
      <c r="H9"/>
    </row>
    <row r="10" spans="2:8" s="77" customFormat="1" ht="15" customHeight="1">
      <c r="B10" s="86" t="s">
        <v>4</v>
      </c>
      <c r="C10" s="87">
        <f>Liq.Gas.Cap1.Mun.Anio3+Liq.Gas.Cap2.Mun.Anio3+Liq.Gas.Cap3.Mun.Anio3+Liq.Gas.Cap4.Mun.Anio3+Liq.Gas.Cap6.Mun.Anio3+Liq.Gas.Cap7.Mun.Anio3+Liq.Gas.Cap8.Mun.Anio3+Liq.Gas.Cap9.Mun.Anio3</f>
        <v>91595415.73999998</v>
      </c>
      <c r="D10" s="87">
        <f>Liq.Gas.Cap1.Mun.Anio2+Liq.Gas.Cap2.Mun.Anio2+Liq.Gas.Cap3.Mun.Anio2+Liq.Gas.Cap4.Mun.Anio2+Liq.Gas.Cap6.Mun.Anio2+Liq.Gas.Cap7.Mun.Anio2+Liq.Gas.Cap8.Mun.Anio2+Liq.Gas.Cap9.Mun.Anio2</f>
        <v>109647741.08</v>
      </c>
      <c r="E10" s="88">
        <f>IFERROR((D10/C10)-1,"-")</f>
        <v>0.1970876511030073</v>
      </c>
      <c r="F10" s="87">
        <f>Liq.Gas.Cap1.Mun.Anio1+Liq.Gas.Cap2.Mun.Anio1+Liq.Gas.Cap3.Mun.Anio1+Liq.Gas.Cap4.Mun.Anio1+Liq.Gas.Cap6.Mun.Anio1+Liq.Gas.Cap7.Mun.Anio1+Liq.Gas.Cap8.Mun.Anio1+Liq.Gas.Cap9.Mun.Anio1</f>
        <v>103043942.52000001</v>
      </c>
      <c r="G10" s="89">
        <f>IFERROR((F10/D10)-1,"-")</f>
        <v>-0.060227401813793824</v>
      </c>
      <c r="H10"/>
    </row>
    <row r="11" spans="2:8" s="77" customFormat="1" ht="15" customHeight="1">
      <c r="B11" s="90" t="s">
        <v>5</v>
      </c>
      <c r="C11" s="91">
        <f>IFERROR(C9/C10,"-")</f>
        <v>0.097508599724600173</v>
      </c>
      <c r="D11" s="91">
        <f>IFERROR(D9/D10,"-")</f>
        <v>0.071127433480912342</v>
      </c>
      <c r="E11" s="92">
        <f>IFERROR((D11/C11)-1,"-")</f>
        <v>-0.27055220071047947</v>
      </c>
      <c r="F11" s="91">
        <f>IFERROR(F9/F10,"-")</f>
        <v>0.018659134568990477</v>
      </c>
      <c r="G11" s="92">
        <f>IFERROR((F11/D11)-1,"-")</f>
        <v>-0.73766613448806906</v>
      </c>
      <c r="H11"/>
    </row>
    <row r="12" spans="2:8" s="77" customFormat="1" ht="15" customHeight="1">
      <c r="B12" s="77"/>
      <c r="C12" s="77"/>
      <c r="D12" s="77"/>
      <c r="E12" s="77"/>
      <c r="F12" s="77"/>
      <c r="G12" s="77"/>
      <c r="H12"/>
    </row>
    <row r="13" spans="2:8" s="77" customFormat="1" ht="15" customHeight="1">
      <c r="B13" s="77"/>
      <c r="C13" s="77"/>
      <c r="D13" s="77"/>
      <c r="E13" s="77"/>
      <c r="F13" s="77"/>
      <c r="G13" s="77"/>
      <c r="H13"/>
    </row>
    <row r="14" spans="2:8" s="77" customFormat="1" ht="24" thickBot="1">
      <c r="B14" s="93" t="s">
        <v>6</v>
      </c>
      <c r="C14" s="93"/>
      <c r="D14" s="93"/>
      <c r="E14" s="93"/>
      <c r="F14" s="93"/>
      <c r="G14" s="93"/>
      <c r="H14"/>
    </row>
    <row r="15" spans="2:8" s="77" customFormat="1" ht="15" customHeight="1">
      <c r="B15" s="94"/>
      <c r="C15" s="95"/>
      <c r="D15" s="94"/>
      <c r="E15" s="94"/>
      <c r="F15" s="94"/>
      <c r="G15" s="77"/>
      <c r="H15"/>
    </row>
    <row r="16" spans="2:8" s="77" customFormat="1" ht="15" customHeight="1">
      <c r="B16" s="94"/>
      <c r="C16" s="94">
        <f>C7</f>
        <v>2018</v>
      </c>
      <c r="D16" s="94">
        <f>D7</f>
        <v>2019</v>
      </c>
      <c r="E16" s="94">
        <f>F7</f>
        <v>2020</v>
      </c>
      <c r="F16" s="96"/>
      <c r="G16" s="77"/>
      <c r="H16"/>
    </row>
    <row r="17" spans="2:8" s="77" customFormat="1" ht="15" customHeight="1">
      <c r="B17" s="94" t="s">
        <v>3</v>
      </c>
      <c r="C17" s="97">
        <f>C9</f>
        <v>8931340.7300000004</v>
      </c>
      <c r="D17" s="97">
        <f>D9</f>
        <v>7798962.4100000001</v>
      </c>
      <c r="E17" s="97">
        <f>F9</f>
        <v>1922710.79</v>
      </c>
      <c r="F17" s="96"/>
      <c r="G17" s="77"/>
      <c r="H17"/>
    </row>
    <row r="18" spans="2:8" s="77" customFormat="1" ht="15" customHeight="1">
      <c r="B18" s="94" t="s">
        <v>4</v>
      </c>
      <c r="C18" s="98">
        <f>C10</f>
        <v>91595415.73999998</v>
      </c>
      <c r="D18" s="98">
        <f>D10</f>
        <v>109647741.08</v>
      </c>
      <c r="E18" s="98">
        <f>F10</f>
        <v>103043942.52000001</v>
      </c>
      <c r="F18" s="96"/>
      <c r="G18" s="77"/>
      <c r="H18"/>
    </row>
    <row r="19" spans="2:8" s="77" customFormat="1" ht="15" customHeight="1">
      <c r="B19" s="96"/>
      <c r="C19" s="96"/>
      <c r="D19" s="96"/>
      <c r="E19" s="96"/>
      <c r="F19" s="96"/>
      <c r="G19" s="77"/>
      <c r="H19"/>
    </row>
    <row r="20" spans="2:8" s="77" customFormat="1" ht="15" customHeight="1">
      <c r="B20" s="99"/>
      <c r="C20" s="100"/>
      <c r="D20" s="100"/>
      <c r="E20" s="100"/>
      <c r="F20" s="96"/>
      <c r="G20" s="77"/>
      <c r="H20"/>
    </row>
    <row r="21" spans="2:8" s="77" customFormat="1" ht="15" customHeight="1">
      <c r="B21" s="94"/>
      <c r="C21" s="94"/>
      <c r="D21" s="94"/>
      <c r="E21" s="94"/>
      <c r="F21" s="96"/>
      <c r="G21" s="77"/>
      <c r="H21"/>
    </row>
    <row r="22" spans="2:8" s="77" customFormat="1" ht="15" customHeight="1">
      <c r="B22" s="96"/>
      <c r="C22" s="96"/>
      <c r="D22" s="96"/>
      <c r="E22" s="96"/>
      <c r="F22" s="96"/>
      <c r="G22" s="77"/>
      <c r="H22"/>
    </row>
    <row r="23" spans="2:8" s="77" customFormat="1" ht="15" customHeight="1">
      <c r="B23" s="96"/>
      <c r="C23" s="96"/>
      <c r="D23" s="96"/>
      <c r="E23" s="96"/>
      <c r="F23" s="96"/>
      <c r="G23" s="77"/>
      <c r="H23"/>
    </row>
    <row r="24" spans="2:8" s="77" customFormat="1" ht="15" customHeight="1">
      <c r="B24" s="94"/>
      <c r="C24" s="94"/>
      <c r="D24" s="94"/>
      <c r="E24" s="94"/>
      <c r="F24" s="94"/>
      <c r="G24" s="77"/>
      <c r="H24"/>
    </row>
    <row r="25" spans="2:8" s="77" customFormat="1" ht="15" customHeight="1">
      <c r="B25" s="94"/>
      <c r="C25" s="94"/>
      <c r="D25" s="94"/>
      <c r="E25" s="94"/>
      <c r="F25" s="94"/>
      <c r="G25" s="77"/>
      <c r="H25"/>
    </row>
    <row r="26" spans="2:8" s="77" customFormat="1" ht="15" customHeight="1">
      <c r="B26" s="94"/>
      <c r="C26" s="94"/>
      <c r="D26" s="94"/>
      <c r="E26" s="94"/>
      <c r="F26" s="94"/>
      <c r="G26" s="77"/>
      <c r="H26"/>
    </row>
    <row r="27" spans="2:8" s="77" customFormat="1" ht="15" customHeight="1">
      <c r="B27" s="94"/>
      <c r="C27" s="94"/>
      <c r="D27" s="94"/>
      <c r="E27" s="94"/>
      <c r="F27" s="94"/>
      <c r="G27" s="77"/>
      <c r="H27"/>
    </row>
    <row r="28" spans="2:8" s="77" customFormat="1" ht="15" customHeight="1">
      <c r="B28" s="77"/>
      <c r="C28" s="77"/>
      <c r="D28" s="77"/>
      <c r="E28" s="77"/>
      <c r="F28" s="77"/>
      <c r="G28" s="77"/>
      <c r="H28"/>
    </row>
    <row r="29" spans="2:8" s="77" customFormat="1" ht="15" customHeight="1">
      <c r="B29" s="77"/>
      <c r="C29" s="77"/>
      <c r="D29" s="77"/>
      <c r="E29" s="77"/>
      <c r="F29" s="77"/>
      <c r="G29" s="77"/>
      <c r="H29"/>
    </row>
    <row r="30" spans="2:8" s="77" customFormat="1" ht="15" customHeight="1">
      <c r="B30" s="77"/>
      <c r="C30" s="77"/>
      <c r="D30" s="77"/>
      <c r="E30" s="77"/>
      <c r="F30" s="77"/>
      <c r="G30" s="77"/>
      <c r="H30"/>
    </row>
    <row r="31" spans="2:8" s="77" customFormat="1" ht="15" customHeight="1">
      <c r="B31" s="77"/>
      <c r="C31" s="77"/>
      <c r="D31" s="77"/>
      <c r="E31" s="77"/>
      <c r="F31" s="77"/>
      <c r="G31" s="77"/>
      <c r="H31"/>
    </row>
    <row r="32" spans="2:8" s="77" customFormat="1" ht="15" customHeight="1">
      <c r="B32" s="77"/>
      <c r="C32" s="77"/>
      <c r="D32" s="77"/>
      <c r="E32" s="77"/>
      <c r="F32" s="77"/>
      <c r="G32" s="77"/>
      <c r="H32"/>
    </row>
    <row r="33" spans="2:8" s="77" customFormat="1" ht="15" customHeight="1">
      <c r="B33" s="77"/>
      <c r="C33" s="77"/>
      <c r="D33" s="77"/>
      <c r="E33" s="77"/>
      <c r="F33" s="77"/>
      <c r="G33" s="77"/>
      <c r="H33"/>
    </row>
    <row r="34" spans="2:8" s="77" customFormat="1" ht="15" customHeight="1">
      <c r="B34" s="77"/>
      <c r="C34" s="77"/>
      <c r="D34" s="77"/>
      <c r="E34" s="77"/>
      <c r="F34" s="77"/>
      <c r="G34" s="77"/>
      <c r="H34"/>
    </row>
    <row r="35" spans="2:8" s="77" customFormat="1" ht="15" customHeight="1">
      <c r="B35" s="101" t="s">
        <v>7</v>
      </c>
      <c r="C35" s="101"/>
      <c r="D35" s="101"/>
      <c r="E35" s="101"/>
      <c r="F35" s="101"/>
      <c r="G35" s="101"/>
      <c r="H35"/>
    </row>
  </sheetData>
  <mergeCells count="6">
    <mergeCell ref="B14:G14"/>
    <mergeCell ref="B35:G35"/>
    <mergeCell ref="B7:B8"/>
    <mergeCell ref="B6:G6"/>
    <mergeCell ref="B2:G2"/>
    <mergeCell ref="B5:G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H35" numberStoredAsText="1"/>
    <ignoredError sqref="A1:H3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10</v>
      </c>
      <c r="G1" s="4" t="s">
        <v>11</v>
      </c>
      <c r="H1" s="4"/>
      <c r="I1" s="5"/>
      <c r="J1" s="6" t="s">
        <v>12</v>
      </c>
      <c r="K1" s="6"/>
      <c r="L1" s="7"/>
      <c r="M1" s="8" t="s">
        <v>13</v>
      </c>
      <c r="N1" s="8"/>
      <c r="O1" s="9"/>
      <c r="P1" s="10" t="s">
        <v>14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15</v>
      </c>
      <c r="B3" s="18" t="s">
        <v>52</v>
      </c>
      <c r="D3" s="19" t="s">
        <v>17</v>
      </c>
      <c r="E3" s="20"/>
      <c r="F3" s="21" t="s">
        <v>18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19</v>
      </c>
      <c r="B4" s="26" t="s">
        <v>48</v>
      </c>
      <c r="E4" s="27"/>
      <c r="F4" s="27" t="s">
        <v>21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22</v>
      </c>
      <c r="B5" s="26" t="s">
        <v>47</v>
      </c>
      <c r="D5" s="19" t="s">
        <v>24</v>
      </c>
      <c r="E5" s="31" t="s">
        <v>42</v>
      </c>
      <c r="F5" s="32" t="s">
        <v>56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27</v>
      </c>
      <c r="B6" s="26">
        <v>2020</v>
      </c>
      <c r="E6" s="31" t="s">
        <v>38</v>
      </c>
      <c r="F6" s="32" t="s">
        <v>55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30</v>
      </c>
      <c r="B7" s="26">
        <v>2019</v>
      </c>
      <c r="E7" s="31" t="s">
        <v>35</v>
      </c>
      <c r="F7" s="36" t="s">
        <v>50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33</v>
      </c>
      <c r="B8" s="26">
        <v>2018</v>
      </c>
      <c r="E8" s="31" t="s">
        <v>32</v>
      </c>
      <c r="F8" s="36" t="s">
        <v>31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36</v>
      </c>
      <c r="B9" s="26" t="s">
        <v>45</v>
      </c>
      <c r="E9" s="31" t="s">
        <v>29</v>
      </c>
      <c r="F9" s="36" t="s">
        <v>20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39</v>
      </c>
      <c r="B10" s="40" t="s">
        <v>51</v>
      </c>
      <c r="E10" s="31" t="s">
        <v>26</v>
      </c>
      <c r="F10" s="36" t="s">
        <v>23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43</v>
      </c>
      <c r="B11" s="42">
        <v>44400</v>
      </c>
      <c r="E11" s="31" t="s">
        <v>62</v>
      </c>
      <c r="F11" s="36" t="s">
        <v>40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46</v>
      </c>
      <c r="B12" s="43">
        <v>2011</v>
      </c>
      <c r="E12" s="31" t="s">
        <v>60</v>
      </c>
      <c r="F12" s="36" t="s">
        <v>84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49</v>
      </c>
      <c r="B13" s="45" t="s">
        <v>44</v>
      </c>
      <c r="E13" s="46" t="s">
        <v>58</v>
      </c>
      <c r="F13" s="47" t="s">
        <v>85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53</v>
      </c>
    </row>
    <row r="14" spans="4:18" ht="15.75" thickBot="1">
      <c r="D14" s="19" t="s">
        <v>54</v>
      </c>
      <c r="E14" s="31" t="s">
        <v>42</v>
      </c>
      <c r="F14" s="32" t="s">
        <v>41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38</v>
      </c>
      <c r="F15" s="36" t="s">
        <v>37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35</v>
      </c>
      <c r="F16" s="36" t="s">
        <v>34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32</v>
      </c>
      <c r="F17" s="36" t="s">
        <v>31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29</v>
      </c>
      <c r="F18" s="36" t="s">
        <v>28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26</v>
      </c>
      <c r="F19" s="36" t="s">
        <v>25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62</v>
      </c>
      <c r="F20" s="36" t="s">
        <v>61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60</v>
      </c>
      <c r="F21" s="36" t="s">
        <v>59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58</v>
      </c>
      <c r="F22" s="47" t="s">
        <v>57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63</v>
      </c>
      <c r="E23" s="55"/>
      <c r="F23" s="56" t="s">
        <v>64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65</v>
      </c>
      <c r="E24" s="60"/>
      <c r="F24" s="61" t="s">
        <v>66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67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68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69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70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67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68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69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71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72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73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74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75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76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77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78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79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80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81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