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fullCalcOnLoad="1"/>
</workbook>
</file>

<file path=xl/calcChain.xml><?xml version="1.0" encoding="utf-8"?>
<calcChain xmlns="http://schemas.openxmlformats.org/spreadsheetml/2006/main">
  <c r="E29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<sst xmlns="http://schemas.openxmlformats.org/spreadsheetml/2006/main" count="120" uniqueCount="100">
  <si>
    <t>Cap.</t>
  </si>
  <si>
    <t>Denominación</t>
  </si>
  <si>
    <t>Valor</t>
  </si>
  <si>
    <t>%</t>
  </si>
  <si>
    <t>Gastos de personal</t>
  </si>
  <si>
    <t>Compra de bienes y servicios</t>
  </si>
  <si>
    <t>Gastos financieros</t>
  </si>
  <si>
    <t>Transferencias corrientes</t>
  </si>
  <si>
    <t>Inversiones reales</t>
  </si>
  <si>
    <t>Transferencias de capital</t>
  </si>
  <si>
    <t>Activos financieros</t>
  </si>
  <si>
    <t>Pasivos financieros</t>
  </si>
  <si>
    <t>TOTALES</t>
  </si>
  <si>
    <t>REPARTO DE GASTOS POR CAPÍTULO DEL ÚLTIMO AÑO</t>
  </si>
  <si>
    <t>Cap. 1</t>
  </si>
  <si>
    <t>Cap. 2</t>
  </si>
  <si>
    <t>Cap. 3</t>
  </si>
  <si>
    <t>Cap. 4</t>
  </si>
  <si>
    <t>Cap. 6</t>
  </si>
  <si>
    <t>Cap. 7</t>
  </si>
  <si>
    <t>Cap. 8</t>
  </si>
  <si>
    <t>Cap. 9</t>
  </si>
  <si>
    <t>Fuente: Ministerio de Hacienda</t>
  </si>
  <si>
    <t>Datos de Contexto</t>
  </si>
  <si>
    <t>Código</t>
  </si>
  <si>
    <t>Datos del Municipio</t>
  </si>
  <si>
    <t>Datos de la Provincia</t>
  </si>
  <si>
    <t>Datos del Rango de Población</t>
  </si>
  <si>
    <t>Datos del Estado</t>
  </si>
  <si>
    <t>Código Municipio</t>
  </si>
  <si>
    <t>Este informe muestra lo que representa cada capítulo y la importancia que tiene sobre el total de gastos del Ayuntamiento. El análisis de los tres últimos años permite comparar cómo el peso específico de cada capítulo ha variado a lo largo del periodo analizado.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</si>
  <si>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</si>
  <si>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</si>
  <si>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</si>
  <si>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</si>
  <si>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</si>
  <si>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</si>
  <si>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</si>
  <si>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</si>
  <si>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</si>
  <si>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</si>
  <si>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</si>
  <si>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</si>
  <si>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</si>
  <si>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</si>
  <si>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</si>
  <si>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</si>
  <si>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</si>
  <si>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</si>
  <si>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</si>
  <si>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</si>
  <si>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</si>
  <si>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</si>
  <si>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</si>
  <si>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</si>
  <si>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</si>
  <si>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</si>
  <si>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</si>
  <si>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</si>
  <si>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</si>
  <si>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</si>
  <si>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</si>
  <si>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</si>
  <si>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</si>
  <si>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</si>
  <si>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</si>
  <si>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</si>
  <si>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</si>
  <si>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</si>
  <si>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</si>
  <si>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</si>
  <si>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</si>
  <si>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</si>
  <si>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</si>
  <si>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</si>
  <si>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</si>
  <si>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</si>
  <si>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</si>
  <si>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</si>
  <si>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</si>
  <si>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</si>
  <si>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</si>
  <si>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</si>
  <si>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</si>
  <si>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</si>
  <si>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</si>
  <si>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</si>
  <si>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</si>
  <si>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</si>
  <si>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</si>
  <si>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</si>
  <si>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</si>
  <si>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</si>
  <si>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</si>
  <si>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</si>
  <si>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</si>
  <si>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</si>
  <si>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Gastos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</si>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</sst>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numFmts count="1">
    <numFmt numFmtId="177" formatCode="#,##0.00&quot; € &quot;;\-#,##0.00&quot; € &quot;;&quot; -&quot;#&quot; € &quot;;@\ "/>
  </numFmts>
  <fonts count="29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 Light"/>
      <family val="2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70000088214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B388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</borders>
  <cellStyleXfs count="3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1" fillId="6" borderId="1" applyNumberFormat="0" applyAlignment="0" applyProtection="0"/>
    <xf numFmtId="0" fontId="12" fillId="7" borderId="2" applyNumberFormat="0" applyFont="0" applyAlignment="0" applyProtection="0"/>
    <xf numFmtId="0" fontId="19" fillId="6" borderId="3" applyNumberFormat="0" applyAlignment="0" applyProtection="0"/>
    <xf numFmtId="0" fontId="16" fillId="8" borderId="0" applyNumberFormat="0" applyBorder="0" applyAlignment="0" applyProtection="0"/>
    <xf numFmtId="0" fontId="9" fillId="0" borderId="0">
      <alignment/>
      <protection/>
    </xf>
    <xf numFmtId="177" fontId="9" fillId="0" borderId="0">
      <alignment/>
      <protection/>
    </xf>
    <xf numFmtId="0" fontId="8" fillId="9" borderId="4">
      <alignment horizontal="center"/>
      <protection/>
    </xf>
    <xf numFmtId="9" fontId="1" fillId="0" borderId="0" applyFont="0" applyFill="0" applyBorder="0" applyAlignment="0" applyProtection="0"/>
  </cellStyleXfs>
  <cellXfs count="102">
    <xf numFmtId="0" fontId="0" fillId="0" borderId="0" xfId="0" applyFont="1"/>
    <xf numFmtId="0" fontId="22" fillId="10" borderId="5" xfId="20" applyFill="1" applyBorder="1" applyAlignment="1">
      <alignment horizontal="center" vertical="center"/>
    </xf>
    <xf numFmtId="0" fontId="22" fillId="10" borderId="6" xfId="20" applyFill="1" applyBorder="1" applyAlignment="1">
      <alignment horizontal="center" vertical="center"/>
    </xf>
    <xf numFmtId="0" fontId="22" fillId="10" borderId="7" xfId="20" applyFill="1" applyBorder="1" applyAlignment="1">
      <alignment horizontal="center" vertical="center"/>
    </xf>
    <xf numFmtId="0" fontId="22" fillId="10" borderId="8" xfId="20" applyFill="1" applyBorder="1" applyAlignment="1">
      <alignment horizontal="center"/>
    </xf>
    <xf numFmtId="0" fontId="22" fillId="10" borderId="9" xfId="20" applyFill="1" applyBorder="1" applyAlignment="1">
      <alignment horizontal="center"/>
    </xf>
    <xf numFmtId="0" fontId="22" fillId="3" borderId="8" xfId="21" applyBorder="1" applyAlignment="1">
      <alignment horizontal="center"/>
    </xf>
    <xf numFmtId="0" fontId="22" fillId="3" borderId="9" xfId="21" applyBorder="1" applyAlignment="1">
      <alignment horizontal="center"/>
    </xf>
    <xf numFmtId="0" fontId="22" fillId="4" borderId="8" xfId="22" applyBorder="1" applyAlignment="1">
      <alignment horizontal="center"/>
    </xf>
    <xf numFmtId="0" fontId="22" fillId="4" borderId="9" xfId="22" applyBorder="1" applyAlignment="1">
      <alignment horizontal="center"/>
    </xf>
    <xf numFmtId="0" fontId="22" fillId="11" borderId="8" xfId="23" applyFill="1" applyBorder="1" applyAlignment="1">
      <alignment horizontal="center"/>
    </xf>
    <xf numFmtId="0" fontId="22" fillId="11" borderId="9" xfId="23" applyFill="1" applyBorder="1" applyAlignment="1">
      <alignment horizontal="center"/>
    </xf>
    <xf numFmtId="0" fontId="22" fillId="10" borderId="10" xfId="20" applyFill="1" applyBorder="1" applyAlignment="1">
      <alignment horizontal="center" vertical="center"/>
    </xf>
    <xf numFmtId="0" fontId="22" fillId="10" borderId="11" xfId="20" applyFill="1" applyBorder="1" applyAlignment="1">
      <alignment horizontal="center" vertical="center"/>
    </xf>
    <xf numFmtId="0" fontId="12" fillId="0" borderId="0" xfId="0" applyFont="1" applyBorder="1"/>
    <xf numFmtId="0" fontId="12" fillId="0" borderId="12" xfId="0" applyFont="1" applyBorder="1"/>
    <xf numFmtId="0" fontId="22" fillId="10" borderId="13" xfId="20" applyFill="1" applyBorder="1" applyAlignment="1">
      <alignment horizontal="center" vertical="center"/>
    </xf>
    <xf numFmtId="0" fontId="17" fillId="6" borderId="14" xfId="24" applyFont="1" applyBorder="1"/>
    <xf numFmtId="0" fontId="17" fillId="6" borderId="15" xfId="24" applyFont="1" applyBorder="1"/>
    <xf numFmtId="0" fontId="20" fillId="7" borderId="16" xfId="25" applyFont="1" applyBorder="1"/>
    <xf numFmtId="0" fontId="18" fillId="6" borderId="17" xfId="26" applyFont="1" applyBorder="1"/>
    <xf numFmtId="0" fontId="18" fillId="6" borderId="18" xfId="26" applyFont="1" applyBorder="1"/>
    <xf numFmtId="3" fontId="18" fillId="6" borderId="19" xfId="26" applyNumberFormat="1" applyFont="1" applyBorder="1"/>
    <xf numFmtId="3" fontId="18" fillId="6" borderId="20" xfId="26" applyNumberFormat="1" applyFont="1" applyBorder="1"/>
    <xf numFmtId="3" fontId="18" fillId="6" borderId="21" xfId="26" applyNumberFormat="1" applyFont="1" applyBorder="1"/>
    <xf numFmtId="0" fontId="17" fillId="6" borderId="22" xfId="24" applyFont="1" applyBorder="1"/>
    <xf numFmtId="0" fontId="17" fillId="6" borderId="23" xfId="24" applyFont="1" applyBorder="1"/>
    <xf numFmtId="0" fontId="18" fillId="6" borderId="24" xfId="26" applyFont="1" applyBorder="1"/>
    <xf numFmtId="3" fontId="18" fillId="6" borderId="25" xfId="26" applyNumberFormat="1" applyFont="1" applyBorder="1"/>
    <xf numFmtId="3" fontId="18" fillId="6" borderId="26" xfId="26" applyNumberFormat="1" applyFont="1" applyBorder="1"/>
    <xf numFmtId="3" fontId="18" fillId="6" borderId="27" xfId="26" applyNumberFormat="1" applyFont="1" applyBorder="1"/>
    <xf numFmtId="0" fontId="15" fillId="6" borderId="17" xfId="26" applyFont="1" applyBorder="1"/>
    <xf numFmtId="0" fontId="15" fillId="6" borderId="18" xfId="26" applyFont="1" applyBorder="1"/>
    <xf numFmtId="4" fontId="15" fillId="6" borderId="19" xfId="26" applyNumberFormat="1" applyFont="1" applyBorder="1"/>
    <xf numFmtId="4" fontId="15" fillId="6" borderId="20" xfId="26" applyNumberFormat="1" applyFont="1" applyBorder="1"/>
    <xf numFmtId="4" fontId="15" fillId="6" borderId="21" xfId="26" applyNumberFormat="1" applyFont="1" applyBorder="1"/>
    <xf numFmtId="0" fontId="15" fillId="6" borderId="28" xfId="26" applyFont="1" applyBorder="1"/>
    <xf numFmtId="4" fontId="15" fillId="6" borderId="29" xfId="26" applyNumberFormat="1" applyFont="1" applyBorder="1"/>
    <xf numFmtId="4" fontId="15" fillId="6" borderId="3" xfId="26" applyNumberFormat="1" applyFont="1"/>
    <xf numFmtId="4" fontId="15" fillId="6" borderId="30" xfId="26" applyNumberFormat="1" applyFont="1" applyBorder="1"/>
    <xf numFmtId="0" fontId="17" fillId="6" borderId="31" xfId="24" applyFont="1" applyBorder="1"/>
    <xf numFmtId="0" fontId="17" fillId="6" borderId="32" xfId="24" applyFont="1" applyBorder="1"/>
    <xf numFmtId="14" fontId="17" fillId="6" borderId="31" xfId="24" applyNumberFormat="1" applyFont="1" applyBorder="1"/>
    <xf numFmtId="0" fontId="17" fillId="6" borderId="33" xfId="24" applyFont="1" applyBorder="1"/>
    <xf numFmtId="0" fontId="17" fillId="6" borderId="34" xfId="24" applyFont="1" applyBorder="1"/>
    <xf numFmtId="0" fontId="17" fillId="6" borderId="35" xfId="24" applyFont="1" applyBorder="1"/>
    <xf numFmtId="0" fontId="15" fillId="6" borderId="36" xfId="26" applyFont="1" applyBorder="1"/>
    <xf numFmtId="0" fontId="15" fillId="6" borderId="24" xfId="26" applyFont="1" applyBorder="1"/>
    <xf numFmtId="4" fontId="15" fillId="6" borderId="25" xfId="26" applyNumberFormat="1" applyFont="1" applyBorder="1"/>
    <xf numFmtId="4" fontId="15" fillId="6" borderId="26" xfId="26" applyNumberFormat="1" applyFont="1" applyBorder="1"/>
    <xf numFmtId="4" fontId="15" fillId="6" borderId="27" xfId="26" applyNumberFormat="1" applyFont="1" applyBorder="1"/>
    <xf numFmtId="0" fontId="12" fillId="0" borderId="0" xfId="0" applyFont="1"/>
    <xf numFmtId="4" fontId="16" fillId="8" borderId="29" xfId="27" applyNumberFormat="1" applyFont="1" applyBorder="1"/>
    <xf numFmtId="4" fontId="16" fillId="8" borderId="3" xfId="27" applyNumberFormat="1" applyFont="1" applyBorder="1"/>
    <xf numFmtId="4" fontId="16" fillId="8" borderId="30" xfId="27" applyNumberFormat="1" applyFont="1" applyBorder="1"/>
    <xf numFmtId="0" fontId="15" fillId="6" borderId="37" xfId="26" applyFont="1" applyBorder="1"/>
    <xf numFmtId="0" fontId="14" fillId="6" borderId="37" xfId="26" applyFont="1" applyBorder="1"/>
    <xf numFmtId="4" fontId="14" fillId="6" borderId="38" xfId="26" applyNumberFormat="1" applyFont="1" applyBorder="1"/>
    <xf numFmtId="4" fontId="14" fillId="6" borderId="39" xfId="26" applyNumberFormat="1" applyFont="1" applyBorder="1"/>
    <xf numFmtId="4" fontId="14" fillId="6" borderId="40" xfId="26" applyNumberFormat="1" applyFont="1" applyBorder="1"/>
    <xf numFmtId="0" fontId="13" fillId="6" borderId="17" xfId="26" applyFont="1" applyBorder="1"/>
    <xf numFmtId="0" fontId="13" fillId="6" borderId="18" xfId="26" applyFont="1" applyBorder="1"/>
    <xf numFmtId="4" fontId="13" fillId="6" borderId="19" xfId="26" applyNumberFormat="1" applyFont="1" applyBorder="1"/>
    <xf numFmtId="4" fontId="13" fillId="6" borderId="20" xfId="26" applyNumberFormat="1" applyFont="1" applyBorder="1"/>
    <xf numFmtId="4" fontId="13" fillId="6" borderId="21" xfId="26" applyNumberFormat="1" applyFont="1" applyBorder="1"/>
    <xf numFmtId="0" fontId="13" fillId="6" borderId="28" xfId="26" applyFont="1" applyBorder="1" applyAlignment="1">
      <alignment horizontal="left" indent="1"/>
    </xf>
    <xf numFmtId="4" fontId="13" fillId="6" borderId="29" xfId="26" applyNumberFormat="1" applyFont="1" applyBorder="1"/>
    <xf numFmtId="4" fontId="13" fillId="6" borderId="3" xfId="26" applyNumberFormat="1" applyFont="1"/>
    <xf numFmtId="4" fontId="13" fillId="6" borderId="30" xfId="26" applyNumberFormat="1" applyFont="1" applyBorder="1"/>
    <xf numFmtId="0" fontId="13" fillId="6" borderId="28" xfId="26" applyFont="1" applyBorder="1"/>
    <xf numFmtId="0" fontId="13" fillId="6" borderId="28" xfId="26" applyFont="1" applyBorder="1" applyAlignment="1">
      <alignment wrapText="1"/>
    </xf>
    <xf numFmtId="0" fontId="13" fillId="6" borderId="24" xfId="26" applyFont="1" applyBorder="1"/>
    <xf numFmtId="4" fontId="13" fillId="6" borderId="25" xfId="26" applyNumberFormat="1" applyFont="1" applyBorder="1"/>
    <xf numFmtId="4" fontId="13" fillId="6" borderId="26" xfId="26" applyNumberFormat="1" applyFont="1" applyBorder="1"/>
    <xf numFmtId="4" fontId="13" fillId="6" borderId="27" xfId="26" applyNumberFormat="1" applyFont="1" applyBorder="1"/>
    <xf numFmtId="0" fontId="12" fillId="0" borderId="41" xfId="0" applyFont="1" applyBorder="1"/>
    <xf numFmtId="49" fontId="0" fillId="0" borderId="0" xfId="0" applyNumberFormat="1" applyFont="1"/>
    <xf numFmtId="0" fontId="11" fillId="12" borderId="42" xfId="28" applyFont="1" applyFill="1" applyBorder="1" applyAlignment="1">
      <alignment horizontal="center" vertical="center"/>
      <protection/>
    </xf>
    <xf numFmtId="0" fontId="10" fillId="13" borderId="42" xfId="28" applyFont="1" applyFill="1" applyBorder="1" applyAlignment="1">
      <alignment horizontal="center" vertical="center"/>
      <protection/>
    </xf>
    <xf numFmtId="0" fontId="10" fillId="13" borderId="42" xfId="28" applyFont="1" applyFill="1" applyBorder="1" applyAlignment="1">
      <alignment horizontal="left" vertical="center"/>
      <protection/>
    </xf>
    <xf numFmtId="3" fontId="2" fillId="13" borderId="42" xfId="29" applyNumberFormat="1" applyFont="1" applyFill="1" applyBorder="1" applyAlignment="1" applyProtection="1">
      <alignment horizontal="center" vertical="center"/>
      <protection/>
    </xf>
    <xf numFmtId="0" fontId="2" fillId="14" borderId="42" xfId="28" applyFont="1" applyFill="1" applyBorder="1" applyAlignment="1">
      <alignment horizontal="center" vertical="center"/>
      <protection/>
    </xf>
    <xf numFmtId="0" fontId="2" fillId="15" borderId="42" xfId="28" applyFont="1" applyFill="1" applyBorder="1" applyAlignment="1">
      <alignment horizontal="center" vertical="center"/>
      <protection/>
    </xf>
    <xf numFmtId="0" fontId="2" fillId="15" borderId="42" xfId="28" applyFont="1" applyFill="1" applyBorder="1" applyAlignment="1">
      <alignment horizontal="left" vertical="center"/>
      <protection/>
    </xf>
    <xf numFmtId="4" fontId="2" fillId="15" borderId="42" xfId="29" applyNumberFormat="1" applyFont="1" applyFill="1" applyBorder="1" applyAlignment="1" applyProtection="1">
      <alignment horizontal="center" vertical="center"/>
      <protection/>
    </xf>
    <xf numFmtId="9" fontId="7" fillId="6" borderId="42" xfId="30" applyNumberFormat="1" applyFont="1" applyFill="1" applyBorder="1" applyAlignment="1" applyProtection="1">
      <alignment horizontal="center" vertical="center"/>
      <protection/>
    </xf>
    <xf numFmtId="0" fontId="6" fillId="15" borderId="42" xfId="28" applyFont="1" applyFill="1" applyBorder="1" applyAlignment="1">
      <alignment horizontal="left" vertical="center"/>
      <protection/>
    </xf>
    <xf numFmtId="4" fontId="6" fillId="15" borderId="42" xfId="29" applyNumberFormat="1" applyFont="1" applyFill="1" applyBorder="1" applyAlignment="1" applyProtection="1">
      <alignment horizontal="center" vertical="center"/>
      <protection/>
    </xf>
    <xf numFmtId="9" fontId="5" fillId="6" borderId="42" xfId="30" applyNumberFormat="1" applyFont="1" applyFill="1" applyBorder="1" applyAlignment="1" applyProtection="1">
      <alignment horizontal="center" vertical="center"/>
      <protection/>
    </xf>
    <xf numFmtId="0" fontId="1" fillId="0" borderId="0" xfId="0" applyFont="1"/>
    <xf numFmtId="0" fontId="0" fillId="0" borderId="0" xfId="0" applyFont="1"/>
    <xf numFmtId="0" fontId="4" fillId="0" borderId="43" xfId="0" applyFont="1" applyBorder="1" applyAlignment="1">
      <alignment horizontal="left"/>
    </xf>
    <xf numFmtId="0" fontId="3" fillId="0" borderId="0" xfId="0" applyFont="1"/>
    <xf numFmtId="9" fontId="3" fillId="0" borderId="0" xfId="31" applyFont="1"/>
    <xf numFmtId="0" fontId="2" fillId="0" borderId="0" xfId="0" applyFont="1" applyAlignment="1">
      <alignment horizontal="left"/>
    </xf>
    <xf numFmtId="0" fontId="26" fillId="0" borderId="44" xfId="0" applyFont="1" applyBorder="1" applyAlignment="1">
      <alignment/>
    </xf>
    <xf numFmtId="0" fontId="25" fillId="0" borderId="0" xfId="0" applyFont="1"/>
    <xf numFmtId="0" fontId="24" fillId="0" borderId="0" xfId="0" applyFont="1" applyAlignment="1">
      <alignment/>
    </xf>
    <xf numFmtId="0" fontId="9" fillId="0" borderId="0" xfId="0" applyFont="1" applyAlignment="1">
      <alignment wrapText="1"/>
    </xf>
    <xf numFmtId="0" fontId="9" fillId="0" borderId="45" xfId="0" applyFont="1" applyBorder="1" applyAlignment="1">
      <alignment wrapText="1"/>
    </xf>
    <xf numFmtId="0" fontId="24" fillId="0" borderId="43" xfId="0" applyFont="1" applyBorder="1" applyAlignment="1">
      <alignment/>
    </xf>
    <xf numFmtId="0" fontId="1" fillId="0" borderId="45" xfId="0" applyFont="1" applyBorder="1"/>
  </cellXfs>
  <cellStyles count="1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Normal_Informe" xfId="28"/>
    <cellStyle name="Moneda_Informe" xfId="29"/>
    <cellStyle name="Porcentaje_Informe" xfId="30"/>
    <cellStyle name="Porcentaje" xfId="3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388"/>
            </a:solidFill>
          </c:spPr>
          <c:invertIfNegative val="0"/>
          <c:dPt>
            <c:idx val="0"/>
            <c:invertIfNegative val="0"/>
            <c:spPr>
              <a:solidFill>
                <a:srgbClr val="00B388"/>
              </a:solidFill>
            </c:spPr>
          </c:dPt>
          <c:dPt>
            <c:idx val="1"/>
            <c:invertIfNegative val="0"/>
            <c:spPr>
              <a:solidFill>
                <a:srgbClr val="00B388"/>
              </a:solidFill>
            </c:spPr>
          </c:dPt>
          <c:dPt>
            <c:idx val="2"/>
            <c:invertIfNegative val="0"/>
            <c:spPr>
              <a:solidFill>
                <a:srgbClr val="00B388"/>
              </a:solidFill>
            </c:spPr>
          </c:dPt>
          <c:dPt>
            <c:idx val="3"/>
            <c:invertIfNegative val="0"/>
            <c:spPr>
              <a:solidFill>
                <a:srgbClr val="00B388"/>
              </a:solidFill>
            </c:spPr>
          </c:dPt>
          <c:dPt>
            <c:idx val="4"/>
            <c:invertIfNegative val="0"/>
            <c:spPr>
              <a:solidFill>
                <a:srgbClr val="00B388"/>
              </a:solidFill>
            </c:spPr>
          </c:dPt>
          <c:dPt>
            <c:idx val="5"/>
            <c:invertIfNegative val="0"/>
            <c:spPr>
              <a:solidFill>
                <a:srgbClr val="00B388"/>
              </a:solidFill>
            </c:spPr>
          </c:dPt>
          <c:dPt>
            <c:idx val="6"/>
            <c:invertIfNegative val="0"/>
            <c:spPr>
              <a:solidFill>
                <a:srgbClr val="00B388"/>
              </a:solidFill>
            </c:spPr>
          </c:dPt>
          <c:dPt>
            <c:idx val="7"/>
            <c:invertIfNegative val="0"/>
            <c:spPr>
              <a:solidFill>
                <a:srgbClr val="00B388"/>
              </a:solidFill>
            </c:spPr>
          </c:dPt>
          <c:dLbls>
            <c:numFmt formatCode="General" sourceLinked="1"/>
            <c:txPr>
              <a:bodyPr vert="horz" rot="0"/>
              <a:lstStyle/>
              <a:p>
                <a:pPr algn="ctr">
                  <a:defRPr lang="en-US" sz="1000" u="none" baseline="0">
                    <a:latin typeface="Calibri Light"/>
                    <a:ea typeface="Calibri Light"/>
                    <a:cs typeface="Calibri Ligh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Informe!$D$22:$D$29</c:f>
              <c:strCache/>
            </c:strRef>
          </c:cat>
          <c:val>
            <c:numRef>
              <c:f>Informe!$E$22:$E$29</c:f>
              <c:numCache/>
            </c:numRef>
          </c:val>
        </c:ser>
        <c:axId val="25309579"/>
        <c:axId val="40260156"/>
      </c:barChart>
      <c:catAx>
        <c:axId val="253095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txPr>
          <a:bodyPr/>
          <a:lstStyle/>
          <a:p>
            <a:pPr>
              <a:defRPr lang="en-US" sz="1000" u="none" baseline="0">
                <a:latin typeface="Calibri Light"/>
                <a:ea typeface="Calibri Light"/>
                <a:cs typeface="Calibri Light"/>
              </a:defRPr>
            </a:pPr>
          </a:p>
        </c:txPr>
        <c:crossAx val="40260156"/>
        <c:crosses val="autoZero"/>
        <c:auto val="1"/>
        <c:lblOffset val="100"/>
        <c:noMultiLvlLbl val="0"/>
      </c:catAx>
      <c:valAx>
        <c:axId val="40260156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 cap="flat" cmpd="sng"/>
        </c:spPr>
        <c:txPr>
          <a:bodyPr/>
          <a:lstStyle/>
          <a:p>
            <a:pPr>
              <a:defRPr lang="en-US" sz="1000" u="none" baseline="0">
                <a:latin typeface="Calibri Light"/>
                <a:ea typeface="Calibri Light"/>
                <a:cs typeface="Calibri Light"/>
              </a:defRPr>
            </a:pPr>
          </a:p>
        </c:txPr>
        <c:crossAx val="25309579"/>
        <c:crosses val="autoZero"/>
        <c:crossBetween val="between"/>
      </c:valAx>
    </c:plotArea>
    <c:plotVisOnly val="1"/>
    <c:dispBlanksAs val="gap"/>
    <c:showDLblsOverMax val="0"/>
  </c:chart>
  <c:spPr>
    <a:ln w="6350">
      <a:noFill/>
    </a:ln>
  </c:sp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85725</xdr:colOff>
      <xdr:row>20</xdr:row>
      <xdr:rowOff>85724</xdr:rowOff>
    </xdr:from>
    <xdr:to>
      <xdr:col>8</xdr:col>
      <xdr:colOff>733425</xdr:colOff>
      <xdr:row>43</xdr:row>
      <xdr:rowOff>161924</xdr:rowOff>
    </xdr:to>
    <xdr:graphicFrame macro="">
      <xdr:nvGraphicFramePr>
        <xdr:cNvPr id="1" name="1 Gráfico"/>
        <xdr:cNvGraphicFramePr/>
      </xdr:nvGraphicFramePr>
      <xdr:xfrm>
        <a:off x="800100" y="5038725"/>
        <a:ext cx="10810875" cy="38004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781050</xdr:colOff>
      <xdr:row>1</xdr:row>
      <xdr:rowOff>390525</xdr:rowOff>
    </xdr:to>
    <xdr:sp fLocksText="0">
      <xdr:nvSpPr>
        <xdr:cNvPr id="2" name="TextBox 2"/>
        <xdr:cNvSpPr txBox="1"/>
      </xdr:nvSpPr>
      <xdr:spPr>
        <a:xfrm>
          <a:off x="714375" y="161925"/>
          <a:ext cx="929640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Gastos por capítulo: Estructura de Reparto</a:t>
          </a:r>
        </a:p>
      </xdr:txBody>
    </xdr:sp>
    <xdr:clientData/>
  </xdr:twoCellAnchor>
  <xdr:twoCellAnchor editAs="oneCell">
    <xdr:from>
      <xdr:col>8</xdr:col>
      <xdr:colOff>438150</xdr:colOff>
      <xdr:row>1</xdr:row>
      <xdr:rowOff>47625</xdr:rowOff>
    </xdr:from>
    <xdr:to>
      <xdr:col>9</xdr:col>
      <xdr:colOff>0</xdr:colOff>
      <xdr:row>2</xdr:row>
      <xdr:rowOff>104775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31570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J46"/>
  <sheetViews>
    <sheetView showGridLines="0" tabSelected="1" workbookViewId="0" topLeftCell="A1">
      <selection pane="topLeft" activeCell="A1" sqref="A1"/>
    </sheetView>
  </sheetViews>
  <sheetFormatPr defaultColWidth="9.14428571428571" defaultRowHeight="12.75" customHeight="1"/>
  <cols>
    <col min="1" max="1" width="10.7142857142857"/>
    <col min="2" max="2" width="9.14285714285714" style="89" customWidth="1"/>
    <col min="3" max="3" width="43.7142857142857" style="89" customWidth="1"/>
    <col min="4" max="4" width="24.7142857142857" style="89" customWidth="1"/>
    <col min="5" max="5" width="12.7142857142857" style="89" customWidth="1"/>
    <col min="6" max="6" width="24.7142857142857" style="89" customWidth="1"/>
    <col min="7" max="7" width="12.7142857142857" style="89" customWidth="1"/>
    <col min="8" max="8" width="24.7142857142857" style="89" customWidth="1"/>
    <col min="9" max="9" width="12.7142857142857" style="89" customWidth="1"/>
    <col min="10" max="10" width="10.7142857142857" style="89"/>
    <col min="11" max="11" width="9.14285714285714" style="89" customWidth="1"/>
    <col min="12" max="16384" width="9.14285714285714" style="89"/>
  </cols>
  <sheetData>
    <row r="2" spans="2:10" ht="41" customHeight="1">
      <c r="B2" s="89"/>
      <c r="C2" s="89"/>
      <c r="D2" s="89"/>
      <c r="E2" s="89"/>
      <c r="F2" s="89"/>
      <c r="G2" s="89"/>
      <c r="H2" s="89"/>
      <c r="I2" s="89"/>
      <c r="J2" t="s">
        <v>67</v>
      </c>
    </row>
    <row r="3" spans="2:10" ht="12.75" customHeight="1">
      <c r="B3" s="96" t="s">
        <v>97</v>
      </c>
      <c r="C3" s="89"/>
      <c r="D3" s="89"/>
      <c r="E3" s="89"/>
      <c r="F3" s="89"/>
      <c r="G3" s="89"/>
      <c r="H3" s="89"/>
      <c r="I3" s="89"/>
      <c r="J3"/>
    </row>
    <row r="4" spans="2:10" ht="30" customHeight="1" thickBot="1">
      <c r="B4" s="100" t="s">
        <v>96</v>
      </c>
      <c r="C4" s="89"/>
      <c r="D4" s="89"/>
      <c r="E4" s="89"/>
      <c r="F4" s="89"/>
      <c r="G4" s="89"/>
      <c r="H4" s="89"/>
      <c r="I4" s="89"/>
      <c r="J4"/>
    </row>
    <row r="5" spans="2:10" ht="40" customHeight="1">
      <c r="B5" s="99" t="s">
        <v>30</v>
      </c>
      <c r="C5" s="101"/>
      <c r="D5" s="101"/>
      <c r="E5" s="101"/>
      <c r="F5" s="101"/>
      <c r="G5" s="101"/>
      <c r="H5" s="101"/>
      <c r="I5" s="101"/>
      <c r="J5"/>
    </row>
    <row r="6" spans="2:10" ht="40" customHeight="1">
      <c r="B6" s="95" t="s">
        <v>61</v>
      </c>
      <c r="C6" s="89"/>
      <c r="D6" s="89"/>
      <c r="E6" s="89"/>
      <c r="F6" s="89"/>
      <c r="G6" s="89"/>
      <c r="H6" s="89"/>
      <c r="I6" s="89"/>
      <c r="J6"/>
    </row>
    <row r="7" spans="2:10" ht="15" customHeight="1">
      <c r="B7" s="77" t="s">
        <v>0</v>
      </c>
      <c r="C7" s="77" t="s">
        <v>1</v>
      </c>
      <c r="D7" s="77">
        <f>Ctxt.ML.Anio3</f>
        <v>2018</v>
      </c>
      <c r="E7" s="77"/>
      <c r="F7" s="77">
        <f>Ctxt.ML.Anio2</f>
        <v>2019</v>
      </c>
      <c r="G7" s="77"/>
      <c r="H7" s="77">
        <f>Ctxt.ML.Anio1</f>
        <v>2020</v>
      </c>
      <c r="I7" s="77"/>
      <c r="J7"/>
    </row>
    <row r="8" spans="2:10" ht="15" customHeight="1">
      <c r="B8" s="78"/>
      <c r="C8" s="79"/>
      <c r="D8" s="80" t="s">
        <v>2</v>
      </c>
      <c r="E8" s="81" t="s">
        <v>3</v>
      </c>
      <c r="F8" s="80" t="s">
        <v>2</v>
      </c>
      <c r="G8" s="81" t="s">
        <v>3</v>
      </c>
      <c r="H8" s="80" t="s">
        <v>2</v>
      </c>
      <c r="I8" s="81" t="s">
        <v>3</v>
      </c>
      <c r="J8"/>
    </row>
    <row r="9" spans="2:10" ht="15" customHeight="1">
      <c r="B9" s="82">
        <v>1</v>
      </c>
      <c r="C9" s="83" t="s">
        <v>4</v>
      </c>
      <c r="D9" s="84">
        <f>Liq.Gas.Cap1.Mun.Anio3</f>
        <v>34256148.899999999</v>
      </c>
      <c r="E9" s="85">
        <f>IFERROR(D9/$D$17,"-")</f>
        <v>0.37399414177275514</v>
      </c>
      <c r="F9" s="84">
        <f>Liq.Gas.Cap1.Mun.Anio2</f>
        <v>36630433.719999999</v>
      </c>
      <c r="G9" s="85">
        <f>IFERROR(F9/$F$17,"-")</f>
        <v>0.33407376530697608</v>
      </c>
      <c r="H9" s="84">
        <f>Liq.Gas.Cap1.Mun.Anio1</f>
        <v>37405186.369999997</v>
      </c>
      <c r="I9" s="85">
        <f>IFERROR(H9/$H$17,"-")</f>
        <v>0.36300228286335168</v>
      </c>
      <c r="J9"/>
    </row>
    <row r="10" spans="2:10" ht="15" customHeight="1">
      <c r="B10" s="82">
        <v>2</v>
      </c>
      <c r="C10" s="83" t="s">
        <v>5</v>
      </c>
      <c r="D10" s="84">
        <f>Liq.Gas.Cap2.Mun.Anio3</f>
        <v>42077011.700000003</v>
      </c>
      <c r="E10" s="85">
        <f>IFERROR(D10/$D$17,"-")</f>
        <v>0.45937901324055952</v>
      </c>
      <c r="F10" s="84">
        <f>Liq.Gas.Cap2.Mun.Anio2</f>
        <v>42089111.310000002</v>
      </c>
      <c r="G10" s="85">
        <f>IFERROR(F10/$F$17,"-")</f>
        <v>0.38385753227046787</v>
      </c>
      <c r="H10" s="84">
        <f>Liq.Gas.Cap2.Mun.Anio1</f>
        <v>43302434.479999997</v>
      </c>
      <c r="I10" s="85">
        <f>IFERROR(H10/$H$17,"-")</f>
        <v>0.4202327028742649</v>
      </c>
      <c r="J10"/>
    </row>
    <row r="11" spans="2:10" ht="15" customHeight="1">
      <c r="B11" s="82">
        <v>3</v>
      </c>
      <c r="C11" s="83" t="s">
        <v>6</v>
      </c>
      <c r="D11" s="84">
        <f>Liq.Gas.Cap3.Mun.Anio3</f>
        <v>620981.68999999994</v>
      </c>
      <c r="E11" s="85">
        <f>IFERROR(D11/$D$17,"-")</f>
        <v>0.0067796153877689698</v>
      </c>
      <c r="F11" s="84">
        <f>Liq.Gas.Cap3.Mun.Anio2</f>
        <v>459378.90999999997</v>
      </c>
      <c r="G11" s="85">
        <f>IFERROR(F11/$F$17,"-")</f>
        <v>0.0041895884536721365</v>
      </c>
      <c r="H11" s="84">
        <f>Liq.Gas.Cap3.Mun.Anio1</f>
        <v>889154.93000000005</v>
      </c>
      <c r="I11" s="85">
        <f>IFERROR(H11/$H$17,"-")</f>
        <v>0.0086288908232274031</v>
      </c>
      <c r="J11"/>
    </row>
    <row r="12" spans="2:10" ht="15" customHeight="1">
      <c r="B12" s="82">
        <v>4</v>
      </c>
      <c r="C12" s="83" t="s">
        <v>7</v>
      </c>
      <c r="D12" s="84">
        <f>Liq.Gas.Cap4.Mun.Anio3</f>
        <v>2887923.5299999998</v>
      </c>
      <c r="E12" s="85">
        <f>IFERROR(D12/$D$17,"-")</f>
        <v>0.03152912737682826</v>
      </c>
      <c r="F12" s="84">
        <f>Liq.Gas.Cap4.Mun.Anio2</f>
        <v>2291322.48</v>
      </c>
      <c r="G12" s="85">
        <f>IFERROR(F12/$F$17,"-")</f>
        <v>0.020897124349586283</v>
      </c>
      <c r="H12" s="84">
        <f>Liq.Gas.Cap4.Mun.Anio1</f>
        <v>4808983.3099999996</v>
      </c>
      <c r="I12" s="85">
        <f>IFERROR(H12/$H$17,"-")</f>
        <v>0.046669248015880349</v>
      </c>
      <c r="J12"/>
    </row>
    <row r="13" spans="2:10" ht="15" customHeight="1">
      <c r="B13" s="82">
        <v>6</v>
      </c>
      <c r="C13" s="83" t="s">
        <v>8</v>
      </c>
      <c r="D13" s="84">
        <f>Liq.Gas.Cap6.Mun.Anio3</f>
        <v>9033300.4900000002</v>
      </c>
      <c r="E13" s="85">
        <f>IFERROR(D13/$D$17,"-")</f>
        <v>0.098621753250639294</v>
      </c>
      <c r="F13" s="84">
        <f>Liq.Gas.Cap6.Mun.Anio2</f>
        <v>16311755.449999999</v>
      </c>
      <c r="G13" s="85">
        <f>IFERROR(F13/$F$17,"-")</f>
        <v>0.14876508434495511</v>
      </c>
      <c r="H13" s="84">
        <f>Liq.Gas.Cap6.Mun.Anio1</f>
        <v>12180869.140000001</v>
      </c>
      <c r="I13" s="85">
        <f>IFERROR(H13/$H$17,"-")</f>
        <v>0.11821043374418434</v>
      </c>
      <c r="J13"/>
    </row>
    <row r="14" spans="2:10" ht="15" customHeight="1">
      <c r="B14" s="82">
        <v>7</v>
      </c>
      <c r="C14" s="83" t="s">
        <v>9</v>
      </c>
      <c r="D14" s="84">
        <f>Liq.Gas.Cap7.Mun.Anio3</f>
        <v>0</v>
      </c>
      <c r="E14" s="85">
        <f>IFERROR(D14/$D$17,"-")</f>
        <v>0</v>
      </c>
      <c r="F14" s="84">
        <f>Liq.Gas.Cap7.Mun.Anio2</f>
        <v>0</v>
      </c>
      <c r="G14" s="85">
        <f>IFERROR(F14/$F$17,"-")</f>
        <v>0</v>
      </c>
      <c r="H14" s="84">
        <f>Liq.Gas.Cap7.Mun.Anio1</f>
        <v>0</v>
      </c>
      <c r="I14" s="85">
        <f>IFERROR(H14/$H$17,"-")</f>
        <v>0</v>
      </c>
      <c r="J14"/>
    </row>
    <row r="15" spans="2:10" ht="15" customHeight="1">
      <c r="B15" s="82">
        <v>8</v>
      </c>
      <c r="C15" s="83" t="s">
        <v>10</v>
      </c>
      <c r="D15" s="84">
        <f>Liq.Gas.Cap8.Mun.Anio3</f>
        <v>383895.52000000002</v>
      </c>
      <c r="E15" s="85">
        <f>IFERROR(D15/$D$17,"-")</f>
        <v>0.0041912088820003218</v>
      </c>
      <c r="F15" s="84">
        <f>Liq.Gas.Cap8.Mun.Anio2</f>
        <v>465293.33000000002</v>
      </c>
      <c r="G15" s="85">
        <f>IFERROR(F15/$F$17,"-")</f>
        <v>0.0042435286437913734</v>
      </c>
      <c r="H15" s="84">
        <f>Liq.Gas.Cap8.Mun.Anio1</f>
        <v>304392.66999999998</v>
      </c>
      <c r="I15" s="85">
        <f>IFERROR(H15/$H$17,"-")</f>
        <v>0.0029540083827918344</v>
      </c>
      <c r="J15"/>
    </row>
    <row r="16" spans="2:10" ht="15" customHeight="1">
      <c r="B16" s="82">
        <v>9</v>
      </c>
      <c r="C16" s="83" t="s">
        <v>11</v>
      </c>
      <c r="D16" s="84">
        <f>Liq.Gas.Cap9.Mun.Anio3</f>
        <v>2336153.9100000001</v>
      </c>
      <c r="E16" s="85">
        <f>IFERROR(D16/$D$17,"-")</f>
        <v>0.025505140089448767</v>
      </c>
      <c r="F16" s="84">
        <f>Liq.Gas.Cap9.Mun.Anio2</f>
        <v>11400445.880000001</v>
      </c>
      <c r="G16" s="85">
        <f>IFERROR(F16/$F$17,"-")</f>
        <v>0.1039733766305512</v>
      </c>
      <c r="H16" s="84">
        <f>Liq.Gas.Cap9.Mun.Anio1</f>
        <v>4152921.6200000001</v>
      </c>
      <c r="I16" s="85">
        <f>IFERROR(H16/$H$17,"-")</f>
        <v>0.040302433296299303</v>
      </c>
      <c r="J16"/>
    </row>
    <row r="17" spans="2:10" ht="15" customHeight="1">
      <c r="B17" s="82"/>
      <c r="C17" s="86" t="s">
        <v>12</v>
      </c>
      <c r="D17" s="87">
        <f>SUM(D9:D16)</f>
        <v>91595415.73999998</v>
      </c>
      <c r="E17" s="88">
        <f>IFERROR(D17/$D$17,"-")</f>
        <v>1</v>
      </c>
      <c r="F17" s="87">
        <f>SUM(F9:F16)</f>
        <v>109647741.08</v>
      </c>
      <c r="G17" s="88">
        <f>IFERROR(F17/$F$17,"-")</f>
        <v>1</v>
      </c>
      <c r="H17" s="87">
        <f>SUM(H9:H16)</f>
        <v>103043942.52000001</v>
      </c>
      <c r="I17" s="88">
        <f>IFERROR(H17/$H$17,"-")</f>
        <v>1</v>
      </c>
      <c r="J17"/>
    </row>
    <row r="18" spans="2:10" ht="12.75" customHeight="1">
      <c r="B18" s="89"/>
      <c r="C18" s="89"/>
      <c r="D18" s="89"/>
      <c r="E18" s="89"/>
      <c r="F18" s="89"/>
      <c r="G18" s="89"/>
      <c r="H18" s="89"/>
      <c r="I18" s="89"/>
      <c r="J18"/>
    </row>
    <row r="19" spans="2:10" ht="12.75" customHeight="1">
      <c r="B19" s="89"/>
      <c r="C19" s="89"/>
      <c r="D19" s="89"/>
      <c r="E19" s="89"/>
      <c r="F19" s="89"/>
      <c r="G19" s="89"/>
      <c r="H19" s="89"/>
      <c r="I19" s="89"/>
      <c r="J19"/>
    </row>
    <row r="20" spans="2:10" ht="24" thickBot="1">
      <c r="B20" s="91" t="s">
        <v>13</v>
      </c>
      <c r="C20" s="91"/>
      <c r="D20" s="91"/>
      <c r="E20" s="91"/>
      <c r="F20" s="91"/>
      <c r="G20" s="91"/>
      <c r="H20" s="91"/>
      <c r="I20" s="91"/>
      <c r="J20"/>
    </row>
    <row r="21" spans="2:10" ht="12.75" customHeight="1">
      <c r="B21" s="89"/>
      <c r="C21" s="89"/>
      <c r="D21" s="89"/>
      <c r="E21" s="89"/>
      <c r="F21" s="89"/>
      <c r="G21" s="89"/>
      <c r="H21" s="89"/>
      <c r="I21" s="89"/>
      <c r="J21"/>
    </row>
    <row r="22" spans="2:10" ht="12.75">
      <c r="B22" s="89"/>
      <c r="C22" s="89"/>
      <c r="D22" s="92" t="s">
        <v>14</v>
      </c>
      <c r="E22" s="93">
        <f>I9</f>
        <v>0.36300228286335168</v>
      </c>
      <c r="F22" s="89"/>
      <c r="G22" s="89"/>
      <c r="H22" s="89"/>
      <c r="I22" s="89"/>
      <c r="J22"/>
    </row>
    <row r="23" spans="2:10" ht="12.75">
      <c r="B23" s="89"/>
      <c r="C23" s="89"/>
      <c r="D23" s="92" t="s">
        <v>15</v>
      </c>
      <c r="E23" s="93">
        <f>I10</f>
        <v>0.4202327028742649</v>
      </c>
      <c r="F23" s="89"/>
      <c r="G23" s="89"/>
      <c r="H23" s="89"/>
      <c r="I23" s="89"/>
      <c r="J23"/>
    </row>
    <row r="24" spans="2:10" ht="12.75">
      <c r="B24" s="89"/>
      <c r="C24" s="89"/>
      <c r="D24" s="92" t="s">
        <v>16</v>
      </c>
      <c r="E24" s="93">
        <f>I11</f>
        <v>0.0086288908232274031</v>
      </c>
      <c r="F24" s="89"/>
      <c r="G24" s="89"/>
      <c r="H24" s="89"/>
      <c r="I24" s="89"/>
      <c r="J24"/>
    </row>
    <row r="25" spans="2:10" ht="12.75">
      <c r="B25" s="89"/>
      <c r="C25" s="89"/>
      <c r="D25" s="92" t="s">
        <v>17</v>
      </c>
      <c r="E25" s="93">
        <f>I12</f>
        <v>0.046669248015880349</v>
      </c>
      <c r="F25" s="89"/>
      <c r="G25" s="89"/>
      <c r="H25" s="89"/>
      <c r="I25" s="89"/>
      <c r="J25"/>
    </row>
    <row r="26" spans="2:10" ht="12.75">
      <c r="B26" s="89"/>
      <c r="C26" s="89"/>
      <c r="D26" s="92" t="s">
        <v>18</v>
      </c>
      <c r="E26" s="93">
        <f>I13</f>
        <v>0.11821043374418434</v>
      </c>
      <c r="F26" s="89"/>
      <c r="G26" s="89"/>
      <c r="H26" s="89"/>
      <c r="I26" s="89"/>
      <c r="J26"/>
    </row>
    <row r="27" spans="2:10" ht="12.75">
      <c r="B27" s="89"/>
      <c r="C27" s="89"/>
      <c r="D27" s="92" t="s">
        <v>19</v>
      </c>
      <c r="E27" s="93">
        <f>I14</f>
        <v>0</v>
      </c>
      <c r="F27" s="89"/>
      <c r="G27" s="89"/>
      <c r="H27" s="89"/>
      <c r="I27" s="89"/>
      <c r="J27"/>
    </row>
    <row r="28" spans="2:10" ht="12.75">
      <c r="B28" s="89"/>
      <c r="C28" s="89"/>
      <c r="D28" s="92" t="s">
        <v>20</v>
      </c>
      <c r="E28" s="93">
        <f>I15</f>
        <v>0.0029540083827918344</v>
      </c>
      <c r="F28" s="89"/>
      <c r="G28" s="89"/>
      <c r="H28" s="89"/>
      <c r="I28" s="89"/>
      <c r="J28"/>
    </row>
    <row r="29" spans="2:10" ht="12.75">
      <c r="B29" s="89"/>
      <c r="C29" s="89"/>
      <c r="D29" s="92" t="s">
        <v>21</v>
      </c>
      <c r="E29" s="93">
        <f>I16</f>
        <v>0.040302433296299303</v>
      </c>
      <c r="F29" s="89"/>
      <c r="G29" s="89"/>
      <c r="H29" s="89"/>
      <c r="I29" s="89"/>
      <c r="J29"/>
    </row>
    <row r="30" spans="2:10" ht="12.75" customHeight="1">
      <c r="B30" s="89"/>
      <c r="C30" s="89"/>
      <c r="D30" s="89"/>
      <c r="E30" s="89"/>
      <c r="F30" s="89"/>
      <c r="G30" s="89"/>
      <c r="H30" s="89"/>
      <c r="I30" s="89"/>
      <c r="J30"/>
    </row>
    <row r="31" spans="2:10" ht="12.75" customHeight="1">
      <c r="B31" s="89"/>
      <c r="C31" s="89"/>
      <c r="D31" s="89"/>
      <c r="E31" s="89"/>
      <c r="F31" s="89"/>
      <c r="G31" s="89"/>
      <c r="H31" s="89"/>
      <c r="I31" s="89"/>
      <c r="J31"/>
    </row>
    <row r="32" spans="2:10" ht="12.75" customHeight="1">
      <c r="B32" s="89"/>
      <c r="C32" s="89"/>
      <c r="D32" s="89"/>
      <c r="E32" s="89"/>
      <c r="F32" s="89"/>
      <c r="G32" s="89"/>
      <c r="H32" s="89"/>
      <c r="I32" s="89"/>
      <c r="J32"/>
    </row>
    <row r="33" spans="2:10" ht="12.75" customHeight="1">
      <c r="B33" s="89"/>
      <c r="C33" s="89"/>
      <c r="D33" s="89"/>
      <c r="E33" s="89"/>
      <c r="F33" s="89"/>
      <c r="G33" s="89"/>
      <c r="H33" s="89"/>
      <c r="I33" s="89"/>
      <c r="J33"/>
    </row>
    <row r="34" spans="2:10" ht="12.75" customHeight="1">
      <c r="B34" s="89"/>
      <c r="C34" s="89"/>
      <c r="D34" s="89"/>
      <c r="E34" s="89"/>
      <c r="F34" s="89"/>
      <c r="G34" s="89"/>
      <c r="H34" s="89"/>
      <c r="I34" s="89"/>
      <c r="J34"/>
    </row>
    <row r="35" spans="2:10" ht="12.75" customHeight="1">
      <c r="B35" s="89"/>
      <c r="C35" s="89"/>
      <c r="D35" s="89"/>
      <c r="E35" s="89"/>
      <c r="F35" s="89"/>
      <c r="G35" s="89"/>
      <c r="H35" s="89"/>
      <c r="I35" s="89"/>
      <c r="J35"/>
    </row>
    <row r="36" spans="2:10" ht="12.75" customHeight="1">
      <c r="B36" s="89"/>
      <c r="C36" s="89"/>
      <c r="D36" s="89"/>
      <c r="E36" s="89"/>
      <c r="F36" s="89"/>
      <c r="G36" s="89"/>
      <c r="H36" s="89"/>
      <c r="I36" s="89"/>
      <c r="J36"/>
    </row>
    <row r="37" spans="2:10" ht="12.75" customHeight="1">
      <c r="B37" s="89"/>
      <c r="C37" s="89"/>
      <c r="D37" s="89"/>
      <c r="E37" s="89"/>
      <c r="F37" s="89"/>
      <c r="G37" s="89"/>
      <c r="H37" s="89"/>
      <c r="I37" s="89"/>
      <c r="J37"/>
    </row>
    <row r="38" spans="2:10" ht="12.75" customHeight="1">
      <c r="B38" s="89"/>
      <c r="C38" s="89"/>
      <c r="D38" s="89"/>
      <c r="E38" s="89"/>
      <c r="F38" s="89"/>
      <c r="G38" s="89"/>
      <c r="H38" s="89"/>
      <c r="I38" s="89"/>
      <c r="J38"/>
    </row>
    <row r="39" spans="2:10" ht="12.75" customHeight="1">
      <c r="B39" s="89"/>
      <c r="C39" s="89"/>
      <c r="D39" s="89"/>
      <c r="E39" s="89"/>
      <c r="F39" s="89"/>
      <c r="G39" s="89"/>
      <c r="H39" s="89"/>
      <c r="I39" s="89"/>
      <c r="J39"/>
    </row>
    <row r="40" spans="2:10" ht="12.75" customHeight="1">
      <c r="B40" s="89"/>
      <c r="C40" s="89"/>
      <c r="D40" s="89"/>
      <c r="E40" s="89"/>
      <c r="F40" s="89"/>
      <c r="G40" s="89"/>
      <c r="H40" s="89"/>
      <c r="I40" s="89"/>
      <c r="J40"/>
    </row>
    <row r="41" spans="2:10" ht="12.75" customHeight="1">
      <c r="B41" s="89"/>
      <c r="C41" s="89"/>
      <c r="D41" s="89"/>
      <c r="E41" s="89"/>
      <c r="F41" s="89"/>
      <c r="G41" s="89"/>
      <c r="H41" s="89"/>
      <c r="I41" s="89"/>
      <c r="J41"/>
    </row>
    <row r="42" spans="2:10" ht="12.75" customHeight="1">
      <c r="B42" s="89"/>
      <c r="C42" s="89"/>
      <c r="D42" s="89"/>
      <c r="E42" s="89"/>
      <c r="F42" s="89"/>
      <c r="G42" s="89"/>
      <c r="H42" s="89"/>
      <c r="I42" s="89"/>
      <c r="J42"/>
    </row>
    <row r="43" spans="2:10" ht="12.75" customHeight="1">
      <c r="B43" s="89"/>
      <c r="C43" s="89"/>
      <c r="D43" s="89"/>
      <c r="E43" s="89"/>
      <c r="F43" s="89"/>
      <c r="G43" s="89"/>
      <c r="H43" s="89"/>
      <c r="I43" s="89"/>
      <c r="J43"/>
    </row>
    <row r="44" spans="2:10" ht="12.75" customHeight="1">
      <c r="B44" s="89"/>
      <c r="C44" s="89"/>
      <c r="D44" s="89"/>
      <c r="E44" s="89"/>
      <c r="F44" s="89"/>
      <c r="G44" s="89"/>
      <c r="H44" s="89"/>
      <c r="I44" s="89"/>
      <c r="J44"/>
    </row>
    <row r="45" spans="2:10" ht="12.75" customHeight="1">
      <c r="B45" s="89"/>
      <c r="C45" s="89"/>
      <c r="D45" s="89"/>
      <c r="E45" s="89"/>
      <c r="F45" s="89"/>
      <c r="G45" s="89"/>
      <c r="H45" s="89"/>
      <c r="I45" s="89"/>
      <c r="J45"/>
    </row>
    <row r="46" spans="2:10" ht="15" customHeight="1">
      <c r="B46" s="94" t="s">
        <v>22</v>
      </c>
      <c r="C46" s="94"/>
      <c r="D46" s="94"/>
      <c r="E46" s="94"/>
      <c r="F46" s="94"/>
      <c r="G46" s="94"/>
      <c r="H46" s="94"/>
      <c r="I46" s="94"/>
      <c r="J46"/>
    </row>
  </sheetData>
  <sheetProtection selectLockedCells="1" selectUnlockedCells="1"/>
  <mergeCells count="8">
    <mergeCell ref="D7:E7"/>
    <mergeCell ref="F7:G7"/>
    <mergeCell ref="H7:I7"/>
    <mergeCell ref="B20:I20"/>
    <mergeCell ref="B46:I46"/>
    <mergeCell ref="B6:I6"/>
    <mergeCell ref="B2:I2"/>
    <mergeCell ref="B5:I5"/>
  </mergeCells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J46" numberStoredAsText="1"/>
    <ignoredError sqref="A1:J46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23</v>
      </c>
      <c r="B1" s="2"/>
      <c r="E1" s="3" t="s">
        <v>24</v>
      </c>
      <c r="F1" s="3" t="s">
        <v>1</v>
      </c>
      <c r="G1" s="4" t="s">
        <v>25</v>
      </c>
      <c r="H1" s="4"/>
      <c r="I1" s="5"/>
      <c r="J1" s="6" t="s">
        <v>26</v>
      </c>
      <c r="K1" s="6"/>
      <c r="L1" s="7"/>
      <c r="M1" s="8" t="s">
        <v>27</v>
      </c>
      <c r="N1" s="8"/>
      <c r="O1" s="9"/>
      <c r="P1" s="10" t="s">
        <v>28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29</v>
      </c>
      <c r="B3" s="18" t="s">
        <v>66</v>
      </c>
      <c r="D3" s="19" t="s">
        <v>31</v>
      </c>
      <c r="E3" s="20"/>
      <c r="F3" s="21" t="s">
        <v>32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33</v>
      </c>
      <c r="B4" s="26" t="s">
        <v>62</v>
      </c>
      <c r="E4" s="27"/>
      <c r="F4" s="27" t="s">
        <v>35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36</v>
      </c>
      <c r="B5" s="26" t="s">
        <v>61</v>
      </c>
      <c r="D5" s="19" t="s">
        <v>38</v>
      </c>
      <c r="E5" s="31" t="s">
        <v>56</v>
      </c>
      <c r="F5" s="32" t="s">
        <v>70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41</v>
      </c>
      <c r="B6" s="26">
        <v>2020</v>
      </c>
      <c r="E6" s="31" t="s">
        <v>52</v>
      </c>
      <c r="F6" s="32" t="s">
        <v>69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44</v>
      </c>
      <c r="B7" s="26">
        <v>2019</v>
      </c>
      <c r="E7" s="31" t="s">
        <v>49</v>
      </c>
      <c r="F7" s="36" t="s">
        <v>64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47</v>
      </c>
      <c r="B8" s="26">
        <v>2018</v>
      </c>
      <c r="E8" s="31" t="s">
        <v>46</v>
      </c>
      <c r="F8" s="36" t="s">
        <v>45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50</v>
      </c>
      <c r="B9" s="26" t="s">
        <v>59</v>
      </c>
      <c r="E9" s="31" t="s">
        <v>43</v>
      </c>
      <c r="F9" s="36" t="s">
        <v>34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53</v>
      </c>
      <c r="B10" s="40" t="s">
        <v>65</v>
      </c>
      <c r="E10" s="31" t="s">
        <v>40</v>
      </c>
      <c r="F10" s="36" t="s">
        <v>37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57</v>
      </c>
      <c r="B11" s="42">
        <v>44400</v>
      </c>
      <c r="E11" s="31" t="s">
        <v>76</v>
      </c>
      <c r="F11" s="36" t="s">
        <v>54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60</v>
      </c>
      <c r="B12" s="43">
        <v>2011</v>
      </c>
      <c r="E12" s="31" t="s">
        <v>74</v>
      </c>
      <c r="F12" s="36" t="s">
        <v>98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63</v>
      </c>
      <c r="B13" s="45" t="s">
        <v>58</v>
      </c>
      <c r="E13" s="46" t="s">
        <v>72</v>
      </c>
      <c r="F13" s="47" t="s">
        <v>99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67</v>
      </c>
    </row>
    <row r="14" spans="4:18" ht="15.75" thickBot="1">
      <c r="D14" s="19" t="s">
        <v>68</v>
      </c>
      <c r="E14" s="31" t="s">
        <v>56</v>
      </c>
      <c r="F14" s="32" t="s">
        <v>55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52</v>
      </c>
      <c r="F15" s="36" t="s">
        <v>51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49</v>
      </c>
      <c r="F16" s="36" t="s">
        <v>48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46</v>
      </c>
      <c r="F17" s="36" t="s">
        <v>45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43</v>
      </c>
      <c r="F18" s="36" t="s">
        <v>42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40</v>
      </c>
      <c r="F19" s="36" t="s">
        <v>39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76</v>
      </c>
      <c r="F20" s="36" t="s">
        <v>75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74</v>
      </c>
      <c r="F21" s="36" t="s">
        <v>73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72</v>
      </c>
      <c r="F22" s="47" t="s">
        <v>71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77</v>
      </c>
      <c r="E23" s="55"/>
      <c r="F23" s="56" t="s">
        <v>78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79</v>
      </c>
      <c r="E24" s="60"/>
      <c r="F24" s="61" t="s">
        <v>80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81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82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83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84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81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82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83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85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86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87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88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89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90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91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92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93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94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95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</vt:lpstr>
      <vt:lpstr>M_Liquidacion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