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drawings/drawing1.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xmlns:xr2="http://schemas.microsoft.com/office/spreadsheetml/2015/revision2" xmlns:xr6="http://schemas.microsoft.com/office/spreadsheetml/2016/revision6" xmlns:xr="http://schemas.microsoft.com/office/spreadsheetml/2014/revision" xmlns:xr10="http://schemas.microsoft.com/office/spreadsheetml/2016/revision10" mc:Ignorable="x15 xr xr6 xr10 xr2">
  <fileVersion appName="xl" lastEdited="4" lowestEdited="4" rupBuild="9302"/>
  <workbookPr/>
  <mc:AlternateContent xmlns:mc="http://schemas.openxmlformats.org/markup-compatibility/2006">
    <mc:Choice Requires="x15">
      <x15ac:absPath xmlns:x15ac="http://schemas.microsoft.com/office/spreadsheetml/2010/11/ac" url="C:\Datos\Plantillas\"/>
    </mc:Choice>
  </mc:AlternateContent>
  <bookViews>
    <workbookView xWindow="-120" yWindow="-120" windowWidth="29040" windowHeight="15840" activeTab="0"/>
  </bookViews>
  <sheets>
    <sheet name="Informe" sheetId="2" r:id="rId2"/>
    <sheet name="M_Impuestos_Comparativo" sheetId="3" state="hidden" r:id="rId3"/>
    <sheet name="M_Impuestos_Comparativo_2" sheetId="4" state="hidden" r:id="rId4"/>
  </sheets>
  <definedNames>
    <definedName name="_xlnm._FilterDatabase" localSheetId="0" hidden="1">Informe!$B$9:$N$71</definedName>
    <definedName name="Ctxt.MIC.Anio1">M_Impuestos_Comparativo!$B$6</definedName>
    <definedName name="Ctxt.MIC.CensoInmuebles">M_Impuestos_Comparativo!$B$14</definedName>
    <definedName name="Ctxt.MIC.CodMunicipio">M_Impuestos_Comparativo!$B$3</definedName>
    <definedName name="Ctxt.MIC.Grupo">M_Impuestos_Comparativo!$B$9</definedName>
    <definedName name="Ctxt.MIC.GrupoAbrev">M_Impuestos_Comparativo!$B$10</definedName>
    <definedName name="Ctxt.MIC.IdGrupo">M_Impuestos_Comparativo!$B$11</definedName>
    <definedName name="Ctxt.MIC.InformadoImpuesto">M_Impuestos_Comparativo!$B$13</definedName>
    <definedName name="Ctxt.MIC.InformadoLiquidacion">M_Impuestos_Comparativo!$B$12</definedName>
    <definedName name="Ctxt.MIC.NomCom">M_Impuestos_Comparativo!$B$8</definedName>
    <definedName name="Ctxt.MIC.NomEnt">M_Impuestos_Comparativo!$B$5</definedName>
    <definedName name="Ctxt.MIC.NomMun">M_Impuestos_Comparativo!$B$4</definedName>
    <definedName name="Ctxt.MIC.NomProv">M_Impuestos_Comparativo!$B$7</definedName>
    <definedName name="Impu.CodMun.Grupo.1.Anio1">M_Impuestos_Comparativo_2!$A$2</definedName>
    <definedName name="Impu.CodMun.Grupo.10.Anio1">M_Impuestos_Comparativo_2!$A$11</definedName>
    <definedName name="Impu.CodMun.Grupo.100.Anio1">M_Impuestos_Comparativo_2!$A$101</definedName>
    <definedName name="Impu.CodMun.Grupo.11.Anio1">M_Impuestos_Comparativo_2!$A$12</definedName>
    <definedName name="Impu.CodMun.Grupo.12.Anio1">M_Impuestos_Comparativo_2!$A$13</definedName>
    <definedName name="Impu.CodMun.Grupo.13.Anio1">M_Impuestos_Comparativo_2!$A$14</definedName>
    <definedName name="Impu.CodMun.Grupo.14.Anio1">M_Impuestos_Comparativo_2!$A$15</definedName>
    <definedName name="Impu.CodMun.Grupo.15.Anio1">M_Impuestos_Comparativo_2!$A$16</definedName>
    <definedName name="Impu.CodMun.Grupo.16.Anio1">M_Impuestos_Comparativo_2!$A$17</definedName>
    <definedName name="Impu.CodMun.Grupo.17.Anio1">M_Impuestos_Comparativo_2!$A$18</definedName>
    <definedName name="Impu.CodMun.Grupo.18.Anio1">M_Impuestos_Comparativo_2!$A$19</definedName>
    <definedName name="Impu.CodMun.Grupo.19.Anio1">M_Impuestos_Comparativo_2!$A$20</definedName>
    <definedName name="Impu.CodMun.Grupo.2.Anio1">M_Impuestos_Comparativo_2!$A$3</definedName>
    <definedName name="Impu.CodMun.Grupo.20.Anio1">M_Impuestos_Comparativo_2!$A$21</definedName>
    <definedName name="Impu.CodMun.Grupo.21.Anio1">M_Impuestos_Comparativo_2!$A$22</definedName>
    <definedName name="Impu.CodMun.Grupo.22.Anio1">M_Impuestos_Comparativo_2!$A$23</definedName>
    <definedName name="Impu.CodMun.Grupo.23.Anio1">M_Impuestos_Comparativo_2!$A$24</definedName>
    <definedName name="Impu.CodMun.Grupo.24.Anio1">M_Impuestos_Comparativo_2!$A$25</definedName>
    <definedName name="Impu.CodMun.Grupo.25.Anio1">M_Impuestos_Comparativo_2!$A$26</definedName>
    <definedName name="Impu.CodMun.Grupo.26.Anio1">M_Impuestos_Comparativo_2!$A$27</definedName>
    <definedName name="Impu.CodMun.Grupo.27.Anio1">M_Impuestos_Comparativo_2!$A$28</definedName>
    <definedName name="Impu.CodMun.Grupo.28.Anio1">M_Impuestos_Comparativo_2!$A$29</definedName>
    <definedName name="Impu.CodMun.Grupo.29.Anio1">M_Impuestos_Comparativo_2!$A$30</definedName>
    <definedName name="Impu.CodMun.Grupo.3.Anio1">M_Impuestos_Comparativo_2!$A$4</definedName>
    <definedName name="Impu.CodMun.Grupo.30.Anio1">M_Impuestos_Comparativo_2!$A$31</definedName>
    <definedName name="Impu.CodMun.Grupo.31.Anio1">M_Impuestos_Comparativo_2!$A$32</definedName>
    <definedName name="Impu.CodMun.Grupo.32.Anio1">M_Impuestos_Comparativo_2!$A$33</definedName>
    <definedName name="Impu.CodMun.Grupo.33.Anio1">M_Impuestos_Comparativo_2!$A$34</definedName>
    <definedName name="Impu.CodMun.Grupo.34.Anio1">M_Impuestos_Comparativo_2!$A$35</definedName>
    <definedName name="Impu.CodMun.Grupo.35.Anio1">M_Impuestos_Comparativo_2!$A$36</definedName>
    <definedName name="Impu.CodMun.Grupo.36.Anio1">M_Impuestos_Comparativo_2!$A$37</definedName>
    <definedName name="Impu.CodMun.Grupo.37.Anio1">M_Impuestos_Comparativo_2!$A$38</definedName>
    <definedName name="Impu.CodMun.Grupo.38.Anio1">M_Impuestos_Comparativo_2!$A$39</definedName>
    <definedName name="Impu.CodMun.Grupo.39.Anio1">M_Impuestos_Comparativo_2!$A$40</definedName>
    <definedName name="Impu.CodMun.Grupo.4.Anio1">M_Impuestos_Comparativo_2!$A$5</definedName>
    <definedName name="Impu.CodMun.Grupo.40.Anio1">M_Impuestos_Comparativo_2!$A$41</definedName>
    <definedName name="Impu.CodMun.Grupo.41.Anio1">M_Impuestos_Comparativo_2!$A$42</definedName>
    <definedName name="Impu.CodMun.Grupo.42.Anio1">M_Impuestos_Comparativo_2!$A$43</definedName>
    <definedName name="Impu.CodMun.Grupo.43.Anio1">M_Impuestos_Comparativo_2!$A$44</definedName>
    <definedName name="Impu.CodMun.Grupo.44.Anio1">M_Impuestos_Comparativo_2!$A$45</definedName>
    <definedName name="Impu.CodMun.Grupo.45.Anio1">M_Impuestos_Comparativo_2!$A$46</definedName>
    <definedName name="Impu.CodMun.Grupo.46.Anio1">M_Impuestos_Comparativo_2!$A$47</definedName>
    <definedName name="Impu.CodMun.Grupo.47.Anio1">M_Impuestos_Comparativo_2!$A$48</definedName>
    <definedName name="Impu.CodMun.Grupo.48.Anio1">M_Impuestos_Comparativo_2!$A$49</definedName>
    <definedName name="Impu.CodMun.Grupo.49.Anio1">M_Impuestos_Comparativo_2!$A$50</definedName>
    <definedName name="Impu.CodMun.Grupo.5.Anio1">M_Impuestos_Comparativo_2!$A$6</definedName>
    <definedName name="Impu.CodMun.Grupo.50.Anio1">M_Impuestos_Comparativo_2!$A$51</definedName>
    <definedName name="Impu.CodMun.Grupo.51.Anio1">M_Impuestos_Comparativo_2!$A$52</definedName>
    <definedName name="Impu.CodMun.Grupo.52.Anio1">M_Impuestos_Comparativo_2!$A$53</definedName>
    <definedName name="Impu.CodMun.Grupo.53.Anio1">M_Impuestos_Comparativo_2!$A$54</definedName>
    <definedName name="Impu.CodMun.Grupo.54.Anio1">M_Impuestos_Comparativo_2!$A$55</definedName>
    <definedName name="Impu.CodMun.Grupo.55.Anio1">M_Impuestos_Comparativo_2!$A$56</definedName>
    <definedName name="Impu.CodMun.Grupo.56.Anio1">M_Impuestos_Comparativo_2!$A$57</definedName>
    <definedName name="Impu.CodMun.Grupo.57.Anio1">M_Impuestos_Comparativo_2!$A$58</definedName>
    <definedName name="Impu.CodMun.Grupo.58.Anio1">M_Impuestos_Comparativo_2!$A$59</definedName>
    <definedName name="Impu.CodMun.Grupo.6.Anio1">M_Impuestos_Comparativo_2!$A$7</definedName>
    <definedName name="Impu.CodMun.Grupo.7.Anio1">M_Impuestos_Comparativo_2!$A$8</definedName>
    <definedName name="Impu.CodMun.Grupo.8.Anio1">M_Impuestos_Comparativo_2!$A$9</definedName>
    <definedName name="Impu.CodMun.Grupo.9.Anio1">M_Impuestos_Comparativo_2!$A$10</definedName>
    <definedName name="Impu.IAEMax.Grupo.1.Anio1">M_Impuestos_Comparativo_2!$K$2</definedName>
    <definedName name="Impu.IAEMax.Grupo.10.Anio1">M_Impuestos_Comparativo_2!$K$11</definedName>
    <definedName name="Impu.IAEMax.Grupo.100.Anio1">M_Impuestos_Comparativo_2!$K$101</definedName>
    <definedName name="Impu.IAEMax.Grupo.11.Anio1">M_Impuestos_Comparativo_2!$K$12</definedName>
    <definedName name="Impu.IAEMax.Grupo.12.Anio1">M_Impuestos_Comparativo_2!$K$13</definedName>
    <definedName name="Impu.IAEMax.Grupo.13.Anio1">M_Impuestos_Comparativo_2!$K$14</definedName>
    <definedName name="Impu.IAEMax.Grupo.14.Anio1">M_Impuestos_Comparativo_2!$K$15</definedName>
    <definedName name="Impu.IAEMax.Grupo.15.Anio1">M_Impuestos_Comparativo_2!$K$16</definedName>
    <definedName name="Impu.IAEMax.Grupo.16.Anio1">M_Impuestos_Comparativo_2!$K$17</definedName>
    <definedName name="Impu.IAEMax.Grupo.17.Anio1">M_Impuestos_Comparativo_2!$K$18</definedName>
    <definedName name="Impu.IAEMax.Grupo.18.Anio1">M_Impuestos_Comparativo_2!$K$19</definedName>
    <definedName name="Impu.IAEMax.Grupo.19.Anio1">M_Impuestos_Comparativo_2!$K$20</definedName>
    <definedName name="Impu.IAEMax.Grupo.2.Anio1">M_Impuestos_Comparativo_2!$K$3</definedName>
    <definedName name="Impu.IAEMax.Grupo.20.Anio1">M_Impuestos_Comparativo_2!$K$21</definedName>
    <definedName name="Impu.IAEMax.Grupo.21.Anio1">M_Impuestos_Comparativo_2!$K$22</definedName>
    <definedName name="Impu.IAEMax.Grupo.22.Anio1">M_Impuestos_Comparativo_2!$K$23</definedName>
    <definedName name="Impu.IAEMax.Grupo.23.Anio1">M_Impuestos_Comparativo_2!$K$24</definedName>
    <definedName name="Impu.IAEMax.Grupo.24.Anio1">M_Impuestos_Comparativo_2!$K$25</definedName>
    <definedName name="Impu.IAEMax.Grupo.25.Anio1">M_Impuestos_Comparativo_2!$K$26</definedName>
    <definedName name="Impu.IAEMax.Grupo.26.Anio1">M_Impuestos_Comparativo_2!$K$27</definedName>
    <definedName name="Impu.IAEMax.Grupo.27.Anio1">M_Impuestos_Comparativo_2!$K$28</definedName>
    <definedName name="Impu.IAEMax.Grupo.28.Anio1">M_Impuestos_Comparativo_2!$K$29</definedName>
    <definedName name="Impu.IAEMax.Grupo.29.Anio1">M_Impuestos_Comparativo_2!$K$30</definedName>
    <definedName name="Impu.IAEMax.Grupo.3.Anio1">M_Impuestos_Comparativo_2!$K$4</definedName>
    <definedName name="Impu.IAEMax.Grupo.30.Anio1">M_Impuestos_Comparativo_2!$K$31</definedName>
    <definedName name="Impu.IAEMax.Grupo.31.Anio1">M_Impuestos_Comparativo_2!$K$32</definedName>
    <definedName name="Impu.IAEMax.Grupo.32.Anio1">M_Impuestos_Comparativo_2!$K$33</definedName>
    <definedName name="Impu.IAEMax.Grupo.33.Anio1">M_Impuestos_Comparativo_2!$K$34</definedName>
    <definedName name="Impu.IAEMax.Grupo.34.Anio1">M_Impuestos_Comparativo_2!$K$35</definedName>
    <definedName name="Impu.IAEMax.Grupo.35.Anio1">M_Impuestos_Comparativo_2!$K$36</definedName>
    <definedName name="Impu.IAEMax.Grupo.36.Anio1">M_Impuestos_Comparativo_2!$K$37</definedName>
    <definedName name="Impu.IAEMax.Grupo.37.Anio1">M_Impuestos_Comparativo_2!$K$38</definedName>
    <definedName name="Impu.IAEMax.Grupo.38.Anio1">M_Impuestos_Comparativo_2!$K$39</definedName>
    <definedName name="Impu.IAEMax.Grupo.39.Anio1">M_Impuestos_Comparativo_2!$K$40</definedName>
    <definedName name="Impu.IAEMax.Grupo.4.Anio1">M_Impuestos_Comparativo_2!$K$5</definedName>
    <definedName name="Impu.IAEMax.Grupo.40.Anio1">M_Impuestos_Comparativo_2!$K$41</definedName>
    <definedName name="Impu.IAEMax.Grupo.41.Anio1">M_Impuestos_Comparativo_2!$K$42</definedName>
    <definedName name="Impu.IAEMax.Grupo.42.Anio1">M_Impuestos_Comparativo_2!$K$43</definedName>
    <definedName name="Impu.IAEMax.Grupo.43.Anio1">M_Impuestos_Comparativo_2!$K$44</definedName>
    <definedName name="Impu.IAEMax.Grupo.44.Anio1">M_Impuestos_Comparativo_2!$K$45</definedName>
    <definedName name="Impu.IAEMax.Grupo.45.Anio1">M_Impuestos_Comparativo_2!$K$46</definedName>
    <definedName name="Impu.IAEMax.Grupo.46.Anio1">M_Impuestos_Comparativo_2!$K$47</definedName>
    <definedName name="Impu.IAEMax.Grupo.47.Anio1">M_Impuestos_Comparativo_2!$K$48</definedName>
    <definedName name="Impu.IAEMax.Grupo.48.Anio1">M_Impuestos_Comparativo_2!$K$49</definedName>
    <definedName name="Impu.IAEMax.Grupo.49.Anio1">M_Impuestos_Comparativo_2!$K$50</definedName>
    <definedName name="Impu.IAEMax.Grupo.5.Anio1">M_Impuestos_Comparativo_2!$K$6</definedName>
    <definedName name="Impu.IAEMax.Grupo.50.Anio1">M_Impuestos_Comparativo_2!$K$51</definedName>
    <definedName name="Impu.IAEMax.Grupo.51.Anio1">M_Impuestos_Comparativo_2!$K$52</definedName>
    <definedName name="Impu.IAEMax.Grupo.52.Anio1">M_Impuestos_Comparativo_2!$K$53</definedName>
    <definedName name="Impu.IAEMax.Grupo.53.Anio1">M_Impuestos_Comparativo_2!$K$54</definedName>
    <definedName name="Impu.IAEMax.Grupo.54.Anio1">M_Impuestos_Comparativo_2!$K$55</definedName>
    <definedName name="Impu.IAEMax.Grupo.55.Anio1">M_Impuestos_Comparativo_2!$K$56</definedName>
    <definedName name="Impu.IAEMax.Grupo.56.Anio1">M_Impuestos_Comparativo_2!$K$57</definedName>
    <definedName name="Impu.IAEMax.Grupo.57.Anio1">M_Impuestos_Comparativo_2!$K$58</definedName>
    <definedName name="Impu.IAEMax.Grupo.58.Anio1">M_Impuestos_Comparativo_2!$K$59</definedName>
    <definedName name="Impu.IAEMax.Grupo.6.Anio1">M_Impuestos_Comparativo_2!$K$7</definedName>
    <definedName name="Impu.IAEMax.Grupo.7.Anio1">M_Impuestos_Comparativo_2!$K$8</definedName>
    <definedName name="Impu.IAEMax.Grupo.8.Anio1">M_Impuestos_Comparativo_2!$K$9</definedName>
    <definedName name="Impu.IAEMax.Grupo.9.Anio1">M_Impuestos_Comparativo_2!$K$10</definedName>
    <definedName name="Impu.IAEMin.Grupo.1.Anio1">M_Impuestos_Comparativo_2!$L$2</definedName>
    <definedName name="Impu.IAEMin.Grupo.10.Anio1">M_Impuestos_Comparativo_2!$L$11</definedName>
    <definedName name="Impu.IAEMin.Grupo.100.Anio1">M_Impuestos_Comparativo_2!$L$101</definedName>
    <definedName name="Impu.IAEMin.Grupo.11.Anio1">M_Impuestos_Comparativo_2!$L$12</definedName>
    <definedName name="Impu.IAEMin.Grupo.12.Anio1">M_Impuestos_Comparativo_2!$L$13</definedName>
    <definedName name="Impu.IAEMin.Grupo.13.Anio1">M_Impuestos_Comparativo_2!$L$14</definedName>
    <definedName name="Impu.IAEMin.Grupo.14.Anio1">M_Impuestos_Comparativo_2!$L$15</definedName>
    <definedName name="Impu.IAEMin.Grupo.15.Anio1">M_Impuestos_Comparativo_2!$L$16</definedName>
    <definedName name="Impu.IAEMin.Grupo.16.Anio1">M_Impuestos_Comparativo_2!$L$17</definedName>
    <definedName name="Impu.IAEMin.Grupo.17.Anio1">M_Impuestos_Comparativo_2!$L$18</definedName>
    <definedName name="Impu.IAEMin.Grupo.18.Anio1">M_Impuestos_Comparativo_2!$L$19</definedName>
    <definedName name="Impu.IAEMin.Grupo.19.Anio1">M_Impuestos_Comparativo_2!$L$20</definedName>
    <definedName name="Impu.IAEMin.Grupo.2.Anio1">M_Impuestos_Comparativo_2!$L$3</definedName>
    <definedName name="Impu.IAEMin.Grupo.20.Anio1">M_Impuestos_Comparativo_2!$L$21</definedName>
    <definedName name="Impu.IAEMin.Grupo.21.Anio1">M_Impuestos_Comparativo_2!$L$22</definedName>
    <definedName name="Impu.IAEMin.Grupo.22.Anio1">M_Impuestos_Comparativo_2!$L$23</definedName>
    <definedName name="Impu.IAEMin.Grupo.23.Anio1">M_Impuestos_Comparativo_2!$L$24</definedName>
    <definedName name="Impu.IAEMin.Grupo.24.Anio1">M_Impuestos_Comparativo_2!$L$25</definedName>
    <definedName name="Impu.IAEMin.Grupo.25.Anio1">M_Impuestos_Comparativo_2!$L$26</definedName>
    <definedName name="Impu.IAEMin.Grupo.26.Anio1">M_Impuestos_Comparativo_2!$L$27</definedName>
    <definedName name="Impu.IAEMin.Grupo.27.Anio1">M_Impuestos_Comparativo_2!$L$28</definedName>
    <definedName name="Impu.IAEMin.Grupo.28.Anio1">M_Impuestos_Comparativo_2!$L$29</definedName>
    <definedName name="Impu.IAEMin.Grupo.29.Anio1">M_Impuestos_Comparativo_2!$L$30</definedName>
    <definedName name="Impu.IAEMin.Grupo.3.Anio1">M_Impuestos_Comparativo_2!$L$4</definedName>
    <definedName name="Impu.IAEMin.Grupo.30.Anio1">M_Impuestos_Comparativo_2!$L$31</definedName>
    <definedName name="Impu.IAEMin.Grupo.31.Anio1">M_Impuestos_Comparativo_2!$L$32</definedName>
    <definedName name="Impu.IAEMin.Grupo.32.Anio1">M_Impuestos_Comparativo_2!$L$33</definedName>
    <definedName name="Impu.IAEMin.Grupo.33.Anio1">M_Impuestos_Comparativo_2!$L$34</definedName>
    <definedName name="Impu.IAEMin.Grupo.34.Anio1">M_Impuestos_Comparativo_2!$L$35</definedName>
    <definedName name="Impu.IAEMin.Grupo.35.Anio1">M_Impuestos_Comparativo_2!$L$36</definedName>
    <definedName name="Impu.IAEMin.Grupo.36.Anio1">M_Impuestos_Comparativo_2!$L$37</definedName>
    <definedName name="Impu.IAEMin.Grupo.37.Anio1">M_Impuestos_Comparativo_2!$L$38</definedName>
    <definedName name="Impu.IAEMin.Grupo.38.Anio1">M_Impuestos_Comparativo_2!$L$39</definedName>
    <definedName name="Impu.IAEMin.Grupo.39.Anio1">M_Impuestos_Comparativo_2!$L$40</definedName>
    <definedName name="Impu.IAEMin.Grupo.4.Anio1">M_Impuestos_Comparativo_2!$L$5</definedName>
    <definedName name="Impu.IAEMin.Grupo.40.Anio1">M_Impuestos_Comparativo_2!$L$41</definedName>
    <definedName name="Impu.IAEMin.Grupo.41.Anio1">M_Impuestos_Comparativo_2!$L$42</definedName>
    <definedName name="Impu.IAEMin.Grupo.42.Anio1">M_Impuestos_Comparativo_2!$L$43</definedName>
    <definedName name="Impu.IAEMin.Grupo.43.Anio1">M_Impuestos_Comparativo_2!$L$44</definedName>
    <definedName name="Impu.IAEMin.Grupo.44.Anio1">M_Impuestos_Comparativo_2!$L$45</definedName>
    <definedName name="Impu.IAEMin.Grupo.45.Anio1">M_Impuestos_Comparativo_2!$L$46</definedName>
    <definedName name="Impu.IAEMin.Grupo.46.Anio1">M_Impuestos_Comparativo_2!$L$47</definedName>
    <definedName name="Impu.IAEMin.Grupo.47.Anio1">M_Impuestos_Comparativo_2!$L$48</definedName>
    <definedName name="Impu.IAEMin.Grupo.48.Anio1">M_Impuestos_Comparativo_2!$L$49</definedName>
    <definedName name="Impu.IAEMin.Grupo.49.Anio1">M_Impuestos_Comparativo_2!$L$50</definedName>
    <definedName name="Impu.IAEMin.Grupo.5.Anio1">M_Impuestos_Comparativo_2!$L$6</definedName>
    <definedName name="Impu.IAEMin.Grupo.50.Anio1">M_Impuestos_Comparativo_2!$L$51</definedName>
    <definedName name="Impu.IAEMin.Grupo.51.Anio1">M_Impuestos_Comparativo_2!$L$52</definedName>
    <definedName name="Impu.IAEMin.Grupo.52.Anio1">M_Impuestos_Comparativo_2!$L$53</definedName>
    <definedName name="Impu.IAEMin.Grupo.53.Anio1">M_Impuestos_Comparativo_2!$L$54</definedName>
    <definedName name="Impu.IAEMin.Grupo.54.Anio1">M_Impuestos_Comparativo_2!$L$55</definedName>
    <definedName name="Impu.IAEMin.Grupo.55.Anio1">M_Impuestos_Comparativo_2!$L$56</definedName>
    <definedName name="Impu.IAEMin.Grupo.56.Anio1">M_Impuestos_Comparativo_2!$L$57</definedName>
    <definedName name="Impu.IAEMin.Grupo.57.Anio1">M_Impuestos_Comparativo_2!$L$58</definedName>
    <definedName name="Impu.IAEMin.Grupo.58.Anio1">M_Impuestos_Comparativo_2!$L$59</definedName>
    <definedName name="Impu.IAEMin.Grupo.6.Anio1">M_Impuestos_Comparativo_2!$L$7</definedName>
    <definedName name="Impu.IAEMin.Grupo.7.Anio1">M_Impuestos_Comparativo_2!$L$8</definedName>
    <definedName name="Impu.IAEMin.Grupo.8.Anio1">M_Impuestos_Comparativo_2!$L$9</definedName>
    <definedName name="Impu.IAEMin.Grupo.9.Anio1">M_Impuestos_Comparativo_2!$L$10</definedName>
    <definedName name="Impu.IBIAnioRevision.Grupo.1.Anio1">M_Impuestos_Comparativo_2!$H$2</definedName>
    <definedName name="Impu.IBIAnioRevision.Grupo.10.Anio1">M_Impuestos_Comparativo_2!$H$11</definedName>
    <definedName name="Impu.IBIAnioRevision.Grupo.100.Anio1">M_Impuestos_Comparativo_2!$H$101</definedName>
    <definedName name="Impu.IBIAnioRevision.Grupo.11.Anio1">M_Impuestos_Comparativo_2!$H$12</definedName>
    <definedName name="Impu.IBIAnioRevision.Grupo.12.Anio1">M_Impuestos_Comparativo_2!$H$13</definedName>
    <definedName name="Impu.IBIAnioRevision.Grupo.13.Anio1">M_Impuestos_Comparativo_2!$H$14</definedName>
    <definedName name="Impu.IBIAnioRevision.Grupo.14.Anio1">M_Impuestos_Comparativo_2!$H$15</definedName>
    <definedName name="Impu.IBIAnioRevision.Grupo.15.Anio1">M_Impuestos_Comparativo_2!$H$16</definedName>
    <definedName name="Impu.IBIAnioRevision.Grupo.16.Anio1">M_Impuestos_Comparativo_2!$H$17</definedName>
    <definedName name="Impu.IBIAnioRevision.Grupo.17.Anio1">M_Impuestos_Comparativo_2!$H$18</definedName>
    <definedName name="Impu.IBIAnioRevision.Grupo.18.Anio1">M_Impuestos_Comparativo_2!$H$19</definedName>
    <definedName name="Impu.IBIAnioRevision.Grupo.19.Anio1">M_Impuestos_Comparativo_2!$H$20</definedName>
    <definedName name="Impu.IBIAnioRevision.Grupo.2.Anio1">M_Impuestos_Comparativo_2!$H$3</definedName>
    <definedName name="Impu.IBIAnioRevision.Grupo.20.Anio1">M_Impuestos_Comparativo_2!$H$21</definedName>
    <definedName name="Impu.IBIAnioRevision.Grupo.21.Anio1">M_Impuestos_Comparativo_2!$H$22</definedName>
    <definedName name="Impu.IBIAnioRevision.Grupo.22.Anio1">M_Impuestos_Comparativo_2!$H$23</definedName>
    <definedName name="Impu.IBIAnioRevision.Grupo.23.Anio1">M_Impuestos_Comparativo_2!$H$24</definedName>
    <definedName name="Impu.IBIAnioRevision.Grupo.24.Anio1">M_Impuestos_Comparativo_2!$H$25</definedName>
    <definedName name="Impu.IBIAnioRevision.Grupo.25.Anio1">M_Impuestos_Comparativo_2!$H$26</definedName>
    <definedName name="Impu.IBIAnioRevision.Grupo.26.Anio1">M_Impuestos_Comparativo_2!$H$27</definedName>
    <definedName name="Impu.IBIAnioRevision.Grupo.27.Anio1">M_Impuestos_Comparativo_2!$H$28</definedName>
    <definedName name="Impu.IBIAnioRevision.Grupo.28.Anio1">M_Impuestos_Comparativo_2!$H$29</definedName>
    <definedName name="Impu.IBIAnioRevision.Grupo.29.Anio1">M_Impuestos_Comparativo_2!$H$30</definedName>
    <definedName name="Impu.IBIAnioRevision.Grupo.3.Anio1">M_Impuestos_Comparativo_2!$H$4</definedName>
    <definedName name="Impu.IBIAnioRevision.Grupo.30.Anio1">M_Impuestos_Comparativo_2!$H$31</definedName>
    <definedName name="Impu.IBIAnioRevision.Grupo.31.Anio1">M_Impuestos_Comparativo_2!$H$32</definedName>
    <definedName name="Impu.IBIAnioRevision.Grupo.32.Anio1">M_Impuestos_Comparativo_2!$H$33</definedName>
    <definedName name="Impu.IBIAnioRevision.Grupo.33.Anio1">M_Impuestos_Comparativo_2!$H$34</definedName>
    <definedName name="Impu.IBIAnioRevision.Grupo.34.Anio1">M_Impuestos_Comparativo_2!$H$35</definedName>
    <definedName name="Impu.IBIAnioRevision.Grupo.35.Anio1">M_Impuestos_Comparativo_2!$H$36</definedName>
    <definedName name="Impu.IBIAnioRevision.Grupo.36.Anio1">M_Impuestos_Comparativo_2!$H$37</definedName>
    <definedName name="Impu.IBIAnioRevision.Grupo.37.Anio1">M_Impuestos_Comparativo_2!$H$38</definedName>
    <definedName name="Impu.IBIAnioRevision.Grupo.38.Anio1">M_Impuestos_Comparativo_2!$H$39</definedName>
    <definedName name="Impu.IBIAnioRevision.Grupo.39.Anio1">M_Impuestos_Comparativo_2!$H$40</definedName>
    <definedName name="Impu.IBIAnioRevision.Grupo.4.Anio1">M_Impuestos_Comparativo_2!$H$5</definedName>
    <definedName name="Impu.IBIAnioRevision.Grupo.40.Anio1">M_Impuestos_Comparativo_2!$H$41</definedName>
    <definedName name="Impu.IBIAnioRevision.Grupo.41.Anio1">M_Impuestos_Comparativo_2!$H$42</definedName>
    <definedName name="Impu.IBIAnioRevision.Grupo.42.Anio1">M_Impuestos_Comparativo_2!$H$43</definedName>
    <definedName name="Impu.IBIAnioRevision.Grupo.43.Anio1">M_Impuestos_Comparativo_2!$H$44</definedName>
    <definedName name="Impu.IBIAnioRevision.Grupo.44.Anio1">M_Impuestos_Comparativo_2!$H$45</definedName>
    <definedName name="Impu.IBIAnioRevision.Grupo.45.Anio1">M_Impuestos_Comparativo_2!$H$46</definedName>
    <definedName name="Impu.IBIAnioRevision.Grupo.46.Anio1">M_Impuestos_Comparativo_2!$H$47</definedName>
    <definedName name="Impu.IBIAnioRevision.Grupo.47.Anio1">M_Impuestos_Comparativo_2!$H$48</definedName>
    <definedName name="Impu.IBIAnioRevision.Grupo.48.Anio1">M_Impuestos_Comparativo_2!$H$49</definedName>
    <definedName name="Impu.IBIAnioRevision.Grupo.49.Anio1">M_Impuestos_Comparativo_2!$H$50</definedName>
    <definedName name="Impu.IBIAnioRevision.Grupo.5.Anio1">M_Impuestos_Comparativo_2!$H$6</definedName>
    <definedName name="Impu.IBIAnioRevision.Grupo.50.Anio1">M_Impuestos_Comparativo_2!$H$51</definedName>
    <definedName name="Impu.IBIAnioRevision.Grupo.51.Anio1">M_Impuestos_Comparativo_2!$H$52</definedName>
    <definedName name="Impu.IBIAnioRevision.Grupo.52.Anio1">M_Impuestos_Comparativo_2!$H$53</definedName>
    <definedName name="Impu.IBIAnioRevision.Grupo.53.Anio1">M_Impuestos_Comparativo_2!$H$54</definedName>
    <definedName name="Impu.IBIAnioRevision.Grupo.54.Anio1">M_Impuestos_Comparativo_2!$H$55</definedName>
    <definedName name="Impu.IBIAnioRevision.Grupo.55.Anio1">M_Impuestos_Comparativo_2!$H$56</definedName>
    <definedName name="Impu.IBIAnioRevision.Grupo.56.Anio1">M_Impuestos_Comparativo_2!$H$57</definedName>
    <definedName name="Impu.IBIAnioRevision.Grupo.57.Anio1">M_Impuestos_Comparativo_2!$H$58</definedName>
    <definedName name="Impu.IBIAnioRevision.Grupo.58.Anio1">M_Impuestos_Comparativo_2!$H$59</definedName>
    <definedName name="Impu.IBIAnioRevision.Grupo.6.Anio1">M_Impuestos_Comparativo_2!$H$7</definedName>
    <definedName name="Impu.IBIAnioRevision.Grupo.7.Anio1">M_Impuestos_Comparativo_2!$H$8</definedName>
    <definedName name="Impu.IBIAnioRevision.Grupo.8.Anio1">M_Impuestos_Comparativo_2!$H$9</definedName>
    <definedName name="Impu.IBIAnioRevision.Grupo.9.Anio1">M_Impuestos_Comparativo_2!$H$10</definedName>
    <definedName name="Impu.IBIE.Grupo.1.Anio1">M_Impuestos_Comparativo_2!$J$2</definedName>
    <definedName name="Impu.IBIE.Grupo.10.Anio1">M_Impuestos_Comparativo_2!$J$11</definedName>
    <definedName name="Impu.IBIE.Grupo.100.Anio1">M_Impuestos_Comparativo_2!$J$101</definedName>
    <definedName name="Impu.IBIE.Grupo.11.Anio1">M_Impuestos_Comparativo_2!$J$12</definedName>
    <definedName name="Impu.IBIE.Grupo.12.Anio1">M_Impuestos_Comparativo_2!$J$13</definedName>
    <definedName name="Impu.IBIE.Grupo.13.Anio1">M_Impuestos_Comparativo_2!$J$14</definedName>
    <definedName name="Impu.IBIE.Grupo.14.Anio1">M_Impuestos_Comparativo_2!$J$15</definedName>
    <definedName name="Impu.IBIE.Grupo.15.Anio1">M_Impuestos_Comparativo_2!$J$16</definedName>
    <definedName name="Impu.IBIE.Grupo.16.Anio1">M_Impuestos_Comparativo_2!$J$17</definedName>
    <definedName name="Impu.IBIE.Grupo.17.Anio1">M_Impuestos_Comparativo_2!$J$18</definedName>
    <definedName name="Impu.IBIE.Grupo.18.Anio1">M_Impuestos_Comparativo_2!$J$19</definedName>
    <definedName name="Impu.IBIE.Grupo.19.Anio1">M_Impuestos_Comparativo_2!$J$20</definedName>
    <definedName name="Impu.IBIE.Grupo.2.Anio1">M_Impuestos_Comparativo_2!$J$3</definedName>
    <definedName name="Impu.IBIE.Grupo.20.Anio1">M_Impuestos_Comparativo_2!$J$21</definedName>
    <definedName name="Impu.IBIE.Grupo.21.Anio1">M_Impuestos_Comparativo_2!$J$22</definedName>
    <definedName name="Impu.IBIE.Grupo.22.Anio1">M_Impuestos_Comparativo_2!$J$23</definedName>
    <definedName name="Impu.IBIE.Grupo.23.Anio1">M_Impuestos_Comparativo_2!$J$24</definedName>
    <definedName name="Impu.IBIE.Grupo.24.Anio1">M_Impuestos_Comparativo_2!$J$25</definedName>
    <definedName name="Impu.IBIE.Grupo.25.Anio1">M_Impuestos_Comparativo_2!$J$26</definedName>
    <definedName name="Impu.IBIE.Grupo.26.Anio1">M_Impuestos_Comparativo_2!$J$27</definedName>
    <definedName name="Impu.IBIE.Grupo.27.Anio1">M_Impuestos_Comparativo_2!$J$28</definedName>
    <definedName name="Impu.IBIE.Grupo.28.Anio1">M_Impuestos_Comparativo_2!$J$29</definedName>
    <definedName name="Impu.IBIE.Grupo.29.Anio1">M_Impuestos_Comparativo_2!$J$30</definedName>
    <definedName name="Impu.IBIE.Grupo.3.Anio1">M_Impuestos_Comparativo_2!$J$4</definedName>
    <definedName name="Impu.IBIE.Grupo.30.Anio1">M_Impuestos_Comparativo_2!$J$31</definedName>
    <definedName name="Impu.IBIE.Grupo.31.Anio1">M_Impuestos_Comparativo_2!$J$32</definedName>
    <definedName name="Impu.IBIE.Grupo.32.Anio1">M_Impuestos_Comparativo_2!$J$33</definedName>
    <definedName name="Impu.IBIE.Grupo.33.Anio1">M_Impuestos_Comparativo_2!$J$34</definedName>
    <definedName name="Impu.IBIE.Grupo.34.Anio1">M_Impuestos_Comparativo_2!$J$35</definedName>
    <definedName name="Impu.IBIE.Grupo.35.Anio1">M_Impuestos_Comparativo_2!$J$36</definedName>
    <definedName name="Impu.IBIE.Grupo.36.Anio1">M_Impuestos_Comparativo_2!$J$37</definedName>
    <definedName name="Impu.IBIE.Grupo.37.Anio1">M_Impuestos_Comparativo_2!$J$38</definedName>
    <definedName name="Impu.IBIE.Grupo.38.Anio1">M_Impuestos_Comparativo_2!$J$39</definedName>
    <definedName name="Impu.IBIE.Grupo.39.Anio1">M_Impuestos_Comparativo_2!$J$40</definedName>
    <definedName name="Impu.IBIE.Grupo.4.Anio1">M_Impuestos_Comparativo_2!$J$5</definedName>
    <definedName name="Impu.IBIE.Grupo.40.Anio1">M_Impuestos_Comparativo_2!$J$41</definedName>
    <definedName name="Impu.IBIE.Grupo.41.Anio1">M_Impuestos_Comparativo_2!$J$42</definedName>
    <definedName name="Impu.IBIE.Grupo.42.Anio1">M_Impuestos_Comparativo_2!$J$43</definedName>
    <definedName name="Impu.IBIE.Grupo.43.Anio1">M_Impuestos_Comparativo_2!$J$44</definedName>
    <definedName name="Impu.IBIE.Grupo.44.Anio1">M_Impuestos_Comparativo_2!$J$45</definedName>
    <definedName name="Impu.IBIE.Grupo.45.Anio1">M_Impuestos_Comparativo_2!$J$46</definedName>
    <definedName name="Impu.IBIE.Grupo.46.Anio1">M_Impuestos_Comparativo_2!$J$47</definedName>
    <definedName name="Impu.IBIE.Grupo.47.Anio1">M_Impuestos_Comparativo_2!$J$48</definedName>
    <definedName name="Impu.IBIE.Grupo.48.Anio1">M_Impuestos_Comparativo_2!$J$49</definedName>
    <definedName name="Impu.IBIE.Grupo.49.Anio1">M_Impuestos_Comparativo_2!$J$50</definedName>
    <definedName name="Impu.IBIE.Grupo.5.Anio1">M_Impuestos_Comparativo_2!$J$6</definedName>
    <definedName name="Impu.IBIE.Grupo.50.Anio1">M_Impuestos_Comparativo_2!$J$51</definedName>
    <definedName name="Impu.IBIE.Grupo.51.Anio1">M_Impuestos_Comparativo_2!$J$52</definedName>
    <definedName name="Impu.IBIE.Grupo.52.Anio1">M_Impuestos_Comparativo_2!$J$53</definedName>
    <definedName name="Impu.IBIE.Grupo.53.Anio1">M_Impuestos_Comparativo_2!$J$54</definedName>
    <definedName name="Impu.IBIE.Grupo.54.Anio1">M_Impuestos_Comparativo_2!$J$55</definedName>
    <definedName name="Impu.IBIE.Grupo.55.Anio1">M_Impuestos_Comparativo_2!$J$56</definedName>
    <definedName name="Impu.IBIE.Grupo.56.Anio1">M_Impuestos_Comparativo_2!$J$57</definedName>
    <definedName name="Impu.IBIE.Grupo.57.Anio1">M_Impuestos_Comparativo_2!$J$58</definedName>
    <definedName name="Impu.IBIE.Grupo.58.Anio1">M_Impuestos_Comparativo_2!$J$59</definedName>
    <definedName name="Impu.IBIE.Grupo.6.Anio1">M_Impuestos_Comparativo_2!$J$7</definedName>
    <definedName name="Impu.IBIE.Grupo.7.Anio1">M_Impuestos_Comparativo_2!$J$8</definedName>
    <definedName name="Impu.IBIE.Grupo.8.Anio1">M_Impuestos_Comparativo_2!$J$9</definedName>
    <definedName name="Impu.IBIE.Grupo.9.Anio1">M_Impuestos_Comparativo_2!$J$10</definedName>
    <definedName name="Impu.IBIR.Grupo.1.Anio1">M_Impuestos_Comparativo_2!$I$2</definedName>
    <definedName name="Impu.IBIR.Grupo.10.Anio1">M_Impuestos_Comparativo_2!$I$11</definedName>
    <definedName name="Impu.IBIR.Grupo.100.Anio1">M_Impuestos_Comparativo_2!$I$101</definedName>
    <definedName name="Impu.IBIR.Grupo.11.Anio1">M_Impuestos_Comparativo_2!$I$12</definedName>
    <definedName name="Impu.IBIR.Grupo.12.Anio1">M_Impuestos_Comparativo_2!$I$13</definedName>
    <definedName name="Impu.IBIR.Grupo.13.Anio1">M_Impuestos_Comparativo_2!$I$14</definedName>
    <definedName name="Impu.IBIR.Grupo.14.Anio1">M_Impuestos_Comparativo_2!$I$15</definedName>
    <definedName name="Impu.IBIR.Grupo.15.Anio1">M_Impuestos_Comparativo_2!$I$16</definedName>
    <definedName name="Impu.IBIR.Grupo.16.Anio1">M_Impuestos_Comparativo_2!$I$17</definedName>
    <definedName name="Impu.IBIR.Grupo.17.Anio1">M_Impuestos_Comparativo_2!$I$18</definedName>
    <definedName name="Impu.IBIR.Grupo.18.Anio1">M_Impuestos_Comparativo_2!$I$19</definedName>
    <definedName name="Impu.IBIR.Grupo.19.Anio1">M_Impuestos_Comparativo_2!$I$20</definedName>
    <definedName name="Impu.IBIR.Grupo.2.Anio1">M_Impuestos_Comparativo_2!$I$3</definedName>
    <definedName name="Impu.IBIR.Grupo.20.Anio1">M_Impuestos_Comparativo_2!$I$21</definedName>
    <definedName name="Impu.IBIR.Grupo.21.Anio1">M_Impuestos_Comparativo_2!$I$22</definedName>
    <definedName name="Impu.IBIR.Grupo.22.Anio1">M_Impuestos_Comparativo_2!$I$23</definedName>
    <definedName name="Impu.IBIR.Grupo.23.Anio1">M_Impuestos_Comparativo_2!$I$24</definedName>
    <definedName name="Impu.IBIR.Grupo.24.Anio1">M_Impuestos_Comparativo_2!$I$25</definedName>
    <definedName name="Impu.IBIR.Grupo.25.Anio1">M_Impuestos_Comparativo_2!$I$26</definedName>
    <definedName name="Impu.IBIR.Grupo.26.Anio1">M_Impuestos_Comparativo_2!$I$27</definedName>
    <definedName name="Impu.IBIR.Grupo.27.Anio1">M_Impuestos_Comparativo_2!$I$28</definedName>
    <definedName name="Impu.IBIR.Grupo.28.Anio1">M_Impuestos_Comparativo_2!$I$29</definedName>
    <definedName name="Impu.IBIR.Grupo.29.Anio1">M_Impuestos_Comparativo_2!$I$30</definedName>
    <definedName name="Impu.IBIR.Grupo.3.Anio1">M_Impuestos_Comparativo_2!$I$4</definedName>
    <definedName name="Impu.IBIR.Grupo.30.Anio1">M_Impuestos_Comparativo_2!$I$31</definedName>
    <definedName name="Impu.IBIR.Grupo.31.Anio1">M_Impuestos_Comparativo_2!$I$32</definedName>
    <definedName name="Impu.IBIR.Grupo.32.Anio1">M_Impuestos_Comparativo_2!$I$33</definedName>
    <definedName name="Impu.IBIR.Grupo.33.Anio1">M_Impuestos_Comparativo_2!$I$34</definedName>
    <definedName name="Impu.IBIR.Grupo.34.Anio1">M_Impuestos_Comparativo_2!$I$35</definedName>
    <definedName name="Impu.IBIR.Grupo.35.Anio1">M_Impuestos_Comparativo_2!$I$36</definedName>
    <definedName name="Impu.IBIR.Grupo.36.Anio1">M_Impuestos_Comparativo_2!$I$37</definedName>
    <definedName name="Impu.IBIR.Grupo.37.Anio1">M_Impuestos_Comparativo_2!$I$38</definedName>
    <definedName name="Impu.IBIR.Grupo.38.Anio1">M_Impuestos_Comparativo_2!$I$39</definedName>
    <definedName name="Impu.IBIR.Grupo.39.Anio1">M_Impuestos_Comparativo_2!$I$40</definedName>
    <definedName name="Impu.IBIR.Grupo.4.Anio1">M_Impuestos_Comparativo_2!$I$5</definedName>
    <definedName name="Impu.IBIR.Grupo.40.Anio1">M_Impuestos_Comparativo_2!$I$41</definedName>
    <definedName name="Impu.IBIR.Grupo.41.Anio1">M_Impuestos_Comparativo_2!$I$42</definedName>
    <definedName name="Impu.IBIR.Grupo.42.Anio1">M_Impuestos_Comparativo_2!$I$43</definedName>
    <definedName name="Impu.IBIR.Grupo.43.Anio1">M_Impuestos_Comparativo_2!$I$44</definedName>
    <definedName name="Impu.IBIR.Grupo.44.Anio1">M_Impuestos_Comparativo_2!$I$45</definedName>
    <definedName name="Impu.IBIR.Grupo.45.Anio1">M_Impuestos_Comparativo_2!$I$46</definedName>
    <definedName name="Impu.IBIR.Grupo.46.Anio1">M_Impuestos_Comparativo_2!$I$47</definedName>
    <definedName name="Impu.IBIR.Grupo.47.Anio1">M_Impuestos_Comparativo_2!$I$48</definedName>
    <definedName name="Impu.IBIR.Grupo.48.Anio1">M_Impuestos_Comparativo_2!$I$49</definedName>
    <definedName name="Impu.IBIR.Grupo.49.Anio1">M_Impuestos_Comparativo_2!$I$50</definedName>
    <definedName name="Impu.IBIR.Grupo.5.Anio1">M_Impuestos_Comparativo_2!$I$6</definedName>
    <definedName name="Impu.IBIR.Grupo.50.Anio1">M_Impuestos_Comparativo_2!$I$51</definedName>
    <definedName name="Impu.IBIR.Grupo.51.Anio1">M_Impuestos_Comparativo_2!$I$52</definedName>
    <definedName name="Impu.IBIR.Grupo.52.Anio1">M_Impuestos_Comparativo_2!$I$53</definedName>
    <definedName name="Impu.IBIR.Grupo.53.Anio1">M_Impuestos_Comparativo_2!$I$54</definedName>
    <definedName name="Impu.IBIR.Grupo.54.Anio1">M_Impuestos_Comparativo_2!$I$55</definedName>
    <definedName name="Impu.IBIR.Grupo.55.Anio1">M_Impuestos_Comparativo_2!$I$56</definedName>
    <definedName name="Impu.IBIR.Grupo.56.Anio1">M_Impuestos_Comparativo_2!$I$57</definedName>
    <definedName name="Impu.IBIR.Grupo.57.Anio1">M_Impuestos_Comparativo_2!$I$58</definedName>
    <definedName name="Impu.IBIR.Grupo.58.Anio1">M_Impuestos_Comparativo_2!$I$59</definedName>
    <definedName name="Impu.IBIR.Grupo.6.Anio1">M_Impuestos_Comparativo_2!$I$7</definedName>
    <definedName name="Impu.IBIR.Grupo.7.Anio1">M_Impuestos_Comparativo_2!$I$8</definedName>
    <definedName name="Impu.IBIR.Grupo.8.Anio1">M_Impuestos_Comparativo_2!$I$9</definedName>
    <definedName name="Impu.IBIR.Grupo.9.Anio1">M_Impuestos_Comparativo_2!$I$10</definedName>
    <definedName name="Impu.IBIU.Grupo.1.Anio1">M_Impuestos_Comparativo_2!$F$2</definedName>
    <definedName name="Impu.IBIU.Grupo.10.Anio1">M_Impuestos_Comparativo_2!$F$11</definedName>
    <definedName name="Impu.IBIU.Grupo.100.Anio1">M_Impuestos_Comparativo_2!$F$101</definedName>
    <definedName name="Impu.IBIU.Grupo.11.Anio1">M_Impuestos_Comparativo_2!$F$12</definedName>
    <definedName name="Impu.IBIU.Grupo.12.Anio1">M_Impuestos_Comparativo_2!$F$13</definedName>
    <definedName name="Impu.IBIU.Grupo.13.Anio1">M_Impuestos_Comparativo_2!$F$14</definedName>
    <definedName name="Impu.IBIU.Grupo.14.Anio1">M_Impuestos_Comparativo_2!$F$15</definedName>
    <definedName name="Impu.IBIU.Grupo.15.Anio1">M_Impuestos_Comparativo_2!$F$16</definedName>
    <definedName name="Impu.IBIU.Grupo.16.Anio1">M_Impuestos_Comparativo_2!$F$17</definedName>
    <definedName name="Impu.IBIU.Grupo.17.Anio1">M_Impuestos_Comparativo_2!$F$18</definedName>
    <definedName name="Impu.IBIU.Grupo.18.Anio1">M_Impuestos_Comparativo_2!$F$19</definedName>
    <definedName name="Impu.IBIU.Grupo.19.Anio1">M_Impuestos_Comparativo_2!$F$20</definedName>
    <definedName name="Impu.IBIU.Grupo.2.Anio1">M_Impuestos_Comparativo_2!$F$3</definedName>
    <definedName name="Impu.IBIU.Grupo.20.Anio1">M_Impuestos_Comparativo_2!$F$21</definedName>
    <definedName name="Impu.IBIU.Grupo.21.Anio1">M_Impuestos_Comparativo_2!$F$22</definedName>
    <definedName name="Impu.IBIU.Grupo.22.Anio1">M_Impuestos_Comparativo_2!$F$23</definedName>
    <definedName name="Impu.IBIU.Grupo.23.Anio1">M_Impuestos_Comparativo_2!$F$24</definedName>
    <definedName name="Impu.IBIU.Grupo.24.Anio1">M_Impuestos_Comparativo_2!$F$25</definedName>
    <definedName name="Impu.IBIU.Grupo.25.Anio1">M_Impuestos_Comparativo_2!$F$26</definedName>
    <definedName name="Impu.IBIU.Grupo.26.Anio1">M_Impuestos_Comparativo_2!$F$27</definedName>
    <definedName name="Impu.IBIU.Grupo.27.Anio1">M_Impuestos_Comparativo_2!$F$28</definedName>
    <definedName name="Impu.IBIU.Grupo.28.Anio1">M_Impuestos_Comparativo_2!$F$29</definedName>
    <definedName name="Impu.IBIU.Grupo.29.Anio1">M_Impuestos_Comparativo_2!$F$30</definedName>
    <definedName name="Impu.IBIU.Grupo.3.Anio1">M_Impuestos_Comparativo_2!$F$4</definedName>
    <definedName name="Impu.IBIU.Grupo.30.Anio1">M_Impuestos_Comparativo_2!$F$31</definedName>
    <definedName name="Impu.IBIU.Grupo.31.Anio1">M_Impuestos_Comparativo_2!$F$32</definedName>
    <definedName name="Impu.IBIU.Grupo.32.Anio1">M_Impuestos_Comparativo_2!$F$33</definedName>
    <definedName name="Impu.IBIU.Grupo.33.Anio1">M_Impuestos_Comparativo_2!$F$34</definedName>
    <definedName name="Impu.IBIU.Grupo.34.Anio1">M_Impuestos_Comparativo_2!$F$35</definedName>
    <definedName name="Impu.IBIU.Grupo.35.Anio1">M_Impuestos_Comparativo_2!$F$36</definedName>
    <definedName name="Impu.IBIU.Grupo.36.Anio1">M_Impuestos_Comparativo_2!$F$37</definedName>
    <definedName name="Impu.IBIU.Grupo.37.Anio1">M_Impuestos_Comparativo_2!$F$38</definedName>
    <definedName name="Impu.IBIU.Grupo.38.Anio1">M_Impuestos_Comparativo_2!$F$39</definedName>
    <definedName name="Impu.IBIU.Grupo.39.Anio1">M_Impuestos_Comparativo_2!$F$40</definedName>
    <definedName name="Impu.IBIU.Grupo.4.Anio1">M_Impuestos_Comparativo_2!$F$5</definedName>
    <definedName name="Impu.IBIU.Grupo.40.Anio1">M_Impuestos_Comparativo_2!$F$41</definedName>
    <definedName name="Impu.IBIU.Grupo.41.Anio1">M_Impuestos_Comparativo_2!$F$42</definedName>
    <definedName name="Impu.IBIU.Grupo.42.Anio1">M_Impuestos_Comparativo_2!$F$43</definedName>
    <definedName name="Impu.IBIU.Grupo.43.Anio1">M_Impuestos_Comparativo_2!$F$44</definedName>
    <definedName name="Impu.IBIU.Grupo.44.Anio1">M_Impuestos_Comparativo_2!$F$45</definedName>
    <definedName name="Impu.IBIU.Grupo.45.Anio1">M_Impuestos_Comparativo_2!$F$46</definedName>
    <definedName name="Impu.IBIU.Grupo.46.Anio1">M_Impuestos_Comparativo_2!$F$47</definedName>
    <definedName name="Impu.IBIU.Grupo.47.Anio1">M_Impuestos_Comparativo_2!$F$48</definedName>
    <definedName name="Impu.IBIU.Grupo.48.Anio1">M_Impuestos_Comparativo_2!$F$49</definedName>
    <definedName name="Impu.IBIU.Grupo.49.Anio1">M_Impuestos_Comparativo_2!$F$50</definedName>
    <definedName name="Impu.IBIU.Grupo.5.Anio1">M_Impuestos_Comparativo_2!$F$6</definedName>
    <definedName name="Impu.IBIU.Grupo.50.Anio1">M_Impuestos_Comparativo_2!$F$51</definedName>
    <definedName name="Impu.IBIU.Grupo.51.Anio1">M_Impuestos_Comparativo_2!$F$52</definedName>
    <definedName name="Impu.IBIU.Grupo.52.Anio1">M_Impuestos_Comparativo_2!$F$53</definedName>
    <definedName name="Impu.IBIU.Grupo.53.Anio1">M_Impuestos_Comparativo_2!$F$54</definedName>
    <definedName name="Impu.IBIU.Grupo.54.Anio1">M_Impuestos_Comparativo_2!$F$55</definedName>
    <definedName name="Impu.IBIU.Grupo.55.Anio1">M_Impuestos_Comparativo_2!$F$56</definedName>
    <definedName name="Impu.IBIU.Grupo.56.Anio1">M_Impuestos_Comparativo_2!$F$57</definedName>
    <definedName name="Impu.IBIU.Grupo.57.Anio1">M_Impuestos_Comparativo_2!$F$58</definedName>
    <definedName name="Impu.IBIU.Grupo.58.Anio1">M_Impuestos_Comparativo_2!$F$59</definedName>
    <definedName name="Impu.IBIU.Grupo.6.Anio1">M_Impuestos_Comparativo_2!$F$7</definedName>
    <definedName name="Impu.IBIU.Grupo.7.Anio1">M_Impuestos_Comparativo_2!$F$8</definedName>
    <definedName name="Impu.IBIU.Grupo.8.Anio1">M_Impuestos_Comparativo_2!$F$9</definedName>
    <definedName name="Impu.IBIU.Grupo.9.Anio1">M_Impuestos_Comparativo_2!$F$10</definedName>
    <definedName name="Impu.IBIUCoefAct.Grupo.1.Anio1">M_Impuestos_Comparativo_2!$G$2</definedName>
    <definedName name="Impu.IBIUCoefAct.Grupo.10.Anio1">M_Impuestos_Comparativo_2!$G$11</definedName>
    <definedName name="Impu.IBIUCoefAct.Grupo.100.Anio1">M_Impuestos_Comparativo_2!$G$101</definedName>
    <definedName name="Impu.IBIUCoefAct.Grupo.11.Anio1">M_Impuestos_Comparativo_2!$G$12</definedName>
    <definedName name="Impu.IBIUCoefAct.Grupo.12.Anio1">M_Impuestos_Comparativo_2!$G$13</definedName>
    <definedName name="Impu.IBIUCoefAct.Grupo.13.Anio1">M_Impuestos_Comparativo_2!$G$14</definedName>
    <definedName name="Impu.IBIUCoefAct.Grupo.14.Anio1">M_Impuestos_Comparativo_2!$G$15</definedName>
    <definedName name="Impu.IBIUCoefAct.Grupo.15.Anio1">M_Impuestos_Comparativo_2!$G$16</definedName>
    <definedName name="Impu.IBIUCoefAct.Grupo.16.Anio1">M_Impuestos_Comparativo_2!$G$17</definedName>
    <definedName name="Impu.IBIUCoefAct.Grupo.17.Anio1">M_Impuestos_Comparativo_2!$G$18</definedName>
    <definedName name="Impu.IBIUCoefAct.Grupo.18.Anio1">M_Impuestos_Comparativo_2!$G$19</definedName>
    <definedName name="Impu.IBIUCoefAct.Grupo.19.Anio1">M_Impuestos_Comparativo_2!$G$20</definedName>
    <definedName name="Impu.IBIUCoefAct.Grupo.2.Anio1">M_Impuestos_Comparativo_2!$G$3</definedName>
    <definedName name="Impu.IBIUCoefAct.Grupo.20.Anio1">M_Impuestos_Comparativo_2!$G$21</definedName>
    <definedName name="Impu.IBIUCoefAct.Grupo.21.Anio1">M_Impuestos_Comparativo_2!$G$22</definedName>
    <definedName name="Impu.IBIUCoefAct.Grupo.22.Anio1">M_Impuestos_Comparativo_2!$G$23</definedName>
    <definedName name="Impu.IBIUCoefAct.Grupo.23.Anio1">M_Impuestos_Comparativo_2!$G$24</definedName>
    <definedName name="Impu.IBIUCoefAct.Grupo.24.Anio1">M_Impuestos_Comparativo_2!$G$25</definedName>
    <definedName name="Impu.IBIUCoefAct.Grupo.25.Anio1">M_Impuestos_Comparativo_2!$G$26</definedName>
    <definedName name="Impu.IBIUCoefAct.Grupo.26.Anio1">M_Impuestos_Comparativo_2!$G$27</definedName>
    <definedName name="Impu.IBIUCoefAct.Grupo.27.Anio1">M_Impuestos_Comparativo_2!$G$28</definedName>
    <definedName name="Impu.IBIUCoefAct.Grupo.28.Anio1">M_Impuestos_Comparativo_2!$G$29</definedName>
    <definedName name="Impu.IBIUCoefAct.Grupo.29.Anio1">M_Impuestos_Comparativo_2!$G$30</definedName>
    <definedName name="Impu.IBIUCoefAct.Grupo.3.Anio1">M_Impuestos_Comparativo_2!$G$4</definedName>
    <definedName name="Impu.IBIUCoefAct.Grupo.30.Anio1">M_Impuestos_Comparativo_2!$G$31</definedName>
    <definedName name="Impu.IBIUCoefAct.Grupo.31.Anio1">M_Impuestos_Comparativo_2!$G$32</definedName>
    <definedName name="Impu.IBIUCoefAct.Grupo.32.Anio1">M_Impuestos_Comparativo_2!$G$33</definedName>
    <definedName name="Impu.IBIUCoefAct.Grupo.33.Anio1">M_Impuestos_Comparativo_2!$G$34</definedName>
    <definedName name="Impu.IBIUCoefAct.Grupo.34.Anio1">M_Impuestos_Comparativo_2!$G$35</definedName>
    <definedName name="Impu.IBIUCoefAct.Grupo.35.Anio1">M_Impuestos_Comparativo_2!$G$36</definedName>
    <definedName name="Impu.IBIUCoefAct.Grupo.36.Anio1">M_Impuestos_Comparativo_2!$G$37</definedName>
    <definedName name="Impu.IBIUCoefAct.Grupo.37.Anio1">M_Impuestos_Comparativo_2!$G$38</definedName>
    <definedName name="Impu.IBIUCoefAct.Grupo.38.Anio1">M_Impuestos_Comparativo_2!$G$39</definedName>
    <definedName name="Impu.IBIUCoefAct.Grupo.39.Anio1">M_Impuestos_Comparativo_2!$G$40</definedName>
    <definedName name="Impu.IBIUCoefAct.Grupo.4.Anio1">M_Impuestos_Comparativo_2!$G$5</definedName>
    <definedName name="Impu.IBIUCoefAct.Grupo.40.Anio1">M_Impuestos_Comparativo_2!$G$41</definedName>
    <definedName name="Impu.IBIUCoefAct.Grupo.41.Anio1">M_Impuestos_Comparativo_2!$G$42</definedName>
    <definedName name="Impu.IBIUCoefAct.Grupo.42.Anio1">M_Impuestos_Comparativo_2!$G$43</definedName>
    <definedName name="Impu.IBIUCoefAct.Grupo.43.Anio1">M_Impuestos_Comparativo_2!$G$44</definedName>
    <definedName name="Impu.IBIUCoefAct.Grupo.44.Anio1">M_Impuestos_Comparativo_2!$G$45</definedName>
    <definedName name="Impu.IBIUCoefAct.Grupo.45.Anio1">M_Impuestos_Comparativo_2!$G$46</definedName>
    <definedName name="Impu.IBIUCoefAct.Grupo.46.Anio1">M_Impuestos_Comparativo_2!$G$47</definedName>
    <definedName name="Impu.IBIUCoefAct.Grupo.47.Anio1">M_Impuestos_Comparativo_2!$G$48</definedName>
    <definedName name="Impu.IBIUCoefAct.Grupo.48.Anio1">M_Impuestos_Comparativo_2!$G$49</definedName>
    <definedName name="Impu.IBIUCoefAct.Grupo.49.Anio1">M_Impuestos_Comparativo_2!$G$50</definedName>
    <definedName name="Impu.IBIUCoefAct.Grupo.5.Anio1">M_Impuestos_Comparativo_2!$G$6</definedName>
    <definedName name="Impu.IBIUCoefAct.Grupo.50.Anio1">M_Impuestos_Comparativo_2!$G$51</definedName>
    <definedName name="Impu.IBIUCoefAct.Grupo.51.Anio1">M_Impuestos_Comparativo_2!$G$52</definedName>
    <definedName name="Impu.IBIUCoefAct.Grupo.52.Anio1">M_Impuestos_Comparativo_2!$G$53</definedName>
    <definedName name="Impu.IBIUCoefAct.Grupo.53.Anio1">M_Impuestos_Comparativo_2!$G$54</definedName>
    <definedName name="Impu.IBIUCoefAct.Grupo.54.Anio1">M_Impuestos_Comparativo_2!$G$55</definedName>
    <definedName name="Impu.IBIUCoefAct.Grupo.55.Anio1">M_Impuestos_Comparativo_2!$G$56</definedName>
    <definedName name="Impu.IBIUCoefAct.Grupo.56.Anio1">M_Impuestos_Comparativo_2!$G$57</definedName>
    <definedName name="Impu.IBIUCoefAct.Grupo.57.Anio1">M_Impuestos_Comparativo_2!$G$58</definedName>
    <definedName name="Impu.IBIUCoefAct.Grupo.58.Anio1">M_Impuestos_Comparativo_2!$G$59</definedName>
    <definedName name="Impu.IBIUCoefAct.Grupo.6.Anio1">M_Impuestos_Comparativo_2!$G$7</definedName>
    <definedName name="Impu.IBIUCoefAct.Grupo.7.Anio1">M_Impuestos_Comparativo_2!$G$8</definedName>
    <definedName name="Impu.IBIUCoefAct.Grupo.8.Anio1">M_Impuestos_Comparativo_2!$G$9</definedName>
    <definedName name="Impu.IBIUCoefAct.Grupo.9.Anio1">M_Impuestos_Comparativo_2!$G$10</definedName>
    <definedName name="Impu.ICIO.Grupo.1.Anio1">M_Impuestos_Comparativo_2!$AT$2</definedName>
    <definedName name="Impu.ICIO.Grupo.10.Anio1">M_Impuestos_Comparativo_2!$AT$11</definedName>
    <definedName name="Impu.ICIO.Grupo.100.Anio1">M_Impuestos_Comparativo_2!$AT$101</definedName>
    <definedName name="Impu.ICIO.Grupo.11.Anio1">M_Impuestos_Comparativo_2!$AT$12</definedName>
    <definedName name="Impu.ICIO.Grupo.12.Anio1">M_Impuestos_Comparativo_2!$AT$13</definedName>
    <definedName name="Impu.ICIO.Grupo.13.Anio1">M_Impuestos_Comparativo_2!$AT$14</definedName>
    <definedName name="Impu.ICIO.Grupo.14.Anio1">M_Impuestos_Comparativo_2!$AT$15</definedName>
    <definedName name="Impu.ICIO.Grupo.15.Anio1">M_Impuestos_Comparativo_2!$AT$16</definedName>
    <definedName name="Impu.ICIO.Grupo.16.Anio1">M_Impuestos_Comparativo_2!$AT$17</definedName>
    <definedName name="Impu.ICIO.Grupo.17.Anio1">M_Impuestos_Comparativo_2!$AT$18</definedName>
    <definedName name="Impu.ICIO.Grupo.18.Anio1">M_Impuestos_Comparativo_2!$AT$19</definedName>
    <definedName name="Impu.ICIO.Grupo.19.Anio1">M_Impuestos_Comparativo_2!$AT$20</definedName>
    <definedName name="Impu.ICIO.Grupo.2.Anio1">M_Impuestos_Comparativo_2!$AT$3</definedName>
    <definedName name="Impu.ICIO.Grupo.20.Anio1">M_Impuestos_Comparativo_2!$AT$21</definedName>
    <definedName name="Impu.ICIO.Grupo.21.Anio1">M_Impuestos_Comparativo_2!$AT$22</definedName>
    <definedName name="Impu.ICIO.Grupo.22.Anio1">M_Impuestos_Comparativo_2!$AT$23</definedName>
    <definedName name="Impu.ICIO.Grupo.23.Anio1">M_Impuestos_Comparativo_2!$AT$24</definedName>
    <definedName name="Impu.ICIO.Grupo.24.Anio1">M_Impuestos_Comparativo_2!$AT$25</definedName>
    <definedName name="Impu.ICIO.Grupo.25.Anio1">M_Impuestos_Comparativo_2!$AT$26</definedName>
    <definedName name="Impu.ICIO.Grupo.26.Anio1">M_Impuestos_Comparativo_2!$AT$27</definedName>
    <definedName name="Impu.ICIO.Grupo.27.Anio1">M_Impuestos_Comparativo_2!$AT$28</definedName>
    <definedName name="Impu.ICIO.Grupo.28.Anio1">M_Impuestos_Comparativo_2!$AT$29</definedName>
    <definedName name="Impu.ICIO.Grupo.29.Anio1">M_Impuestos_Comparativo_2!$AT$30</definedName>
    <definedName name="Impu.ICIO.Grupo.3.Anio1">M_Impuestos_Comparativo_2!$AT$4</definedName>
    <definedName name="Impu.ICIO.Grupo.30.Anio1">M_Impuestos_Comparativo_2!$AT$31</definedName>
    <definedName name="Impu.ICIO.Grupo.31.Anio1">M_Impuestos_Comparativo_2!$AT$32</definedName>
    <definedName name="Impu.ICIO.Grupo.32.Anio1">M_Impuestos_Comparativo_2!$AT$33</definedName>
    <definedName name="Impu.ICIO.Grupo.33.Anio1">M_Impuestos_Comparativo_2!$AT$34</definedName>
    <definedName name="Impu.ICIO.Grupo.34.Anio1">M_Impuestos_Comparativo_2!$AT$35</definedName>
    <definedName name="Impu.ICIO.Grupo.35.Anio1">M_Impuestos_Comparativo_2!$AT$36</definedName>
    <definedName name="Impu.ICIO.Grupo.36.Anio1">M_Impuestos_Comparativo_2!$AT$37</definedName>
    <definedName name="Impu.ICIO.Grupo.37.Anio1">M_Impuestos_Comparativo_2!$AT$38</definedName>
    <definedName name="Impu.ICIO.Grupo.38.Anio1">M_Impuestos_Comparativo_2!$AT$39</definedName>
    <definedName name="Impu.ICIO.Grupo.39.Anio1">M_Impuestos_Comparativo_2!$AT$40</definedName>
    <definedName name="Impu.ICIO.Grupo.4.Anio1">M_Impuestos_Comparativo_2!$AT$5</definedName>
    <definedName name="Impu.ICIO.Grupo.40.Anio1">M_Impuestos_Comparativo_2!$AT$41</definedName>
    <definedName name="Impu.ICIO.Grupo.41.Anio1">M_Impuestos_Comparativo_2!$AT$42</definedName>
    <definedName name="Impu.ICIO.Grupo.42.Anio1">M_Impuestos_Comparativo_2!$AT$43</definedName>
    <definedName name="Impu.ICIO.Grupo.43.Anio1">M_Impuestos_Comparativo_2!$AT$44</definedName>
    <definedName name="Impu.ICIO.Grupo.44.Anio1">M_Impuestos_Comparativo_2!$AT$45</definedName>
    <definedName name="Impu.ICIO.Grupo.45.Anio1">M_Impuestos_Comparativo_2!$AT$46</definedName>
    <definedName name="Impu.ICIO.Grupo.46.Anio1">M_Impuestos_Comparativo_2!$AT$47</definedName>
    <definedName name="Impu.ICIO.Grupo.47.Anio1">M_Impuestos_Comparativo_2!$AT$48</definedName>
    <definedName name="Impu.ICIO.Grupo.48.Anio1">M_Impuestos_Comparativo_2!$AT$49</definedName>
    <definedName name="Impu.ICIO.Grupo.49.Anio1">M_Impuestos_Comparativo_2!$AT$50</definedName>
    <definedName name="Impu.ICIO.Grupo.5.Anio1">M_Impuestos_Comparativo_2!$AT$6</definedName>
    <definedName name="Impu.ICIO.Grupo.50.Anio1">M_Impuestos_Comparativo_2!$AT$51</definedName>
    <definedName name="Impu.ICIO.Grupo.51.Anio1">M_Impuestos_Comparativo_2!$AT$52</definedName>
    <definedName name="Impu.ICIO.Grupo.52.Anio1">M_Impuestos_Comparativo_2!$AT$53</definedName>
    <definedName name="Impu.ICIO.Grupo.53.Anio1">M_Impuestos_Comparativo_2!$AT$54</definedName>
    <definedName name="Impu.ICIO.Grupo.54.Anio1">M_Impuestos_Comparativo_2!$AT$55</definedName>
    <definedName name="Impu.ICIO.Grupo.55.Anio1">M_Impuestos_Comparativo_2!$AT$56</definedName>
    <definedName name="Impu.ICIO.Grupo.56.Anio1">M_Impuestos_Comparativo_2!$AT$57</definedName>
    <definedName name="Impu.ICIO.Grupo.57.Anio1">M_Impuestos_Comparativo_2!$AT$58</definedName>
    <definedName name="Impu.ICIO.Grupo.58.Anio1">M_Impuestos_Comparativo_2!$AT$59</definedName>
    <definedName name="Impu.ICIO.Grupo.6.Anio1">M_Impuestos_Comparativo_2!$AT$7</definedName>
    <definedName name="Impu.ICIO.Grupo.7.Anio1">M_Impuestos_Comparativo_2!$AT$8</definedName>
    <definedName name="Impu.ICIO.Grupo.8.Anio1">M_Impuestos_Comparativo_2!$AT$9</definedName>
    <definedName name="Impu.ICIO.Grupo.9.Anio1">M_Impuestos_Comparativo_2!$AT$10</definedName>
    <definedName name="Impu.IngresoAIEM.Grupo.1.Anio1">M_Impuestos_Comparativo_2!$BK$2</definedName>
    <definedName name="Impu.IngresoAIEM.Grupo.10.Anio1">M_Impuestos_Comparativo_2!$BK$11</definedName>
    <definedName name="Impu.IngresoAIEM.Grupo.100.Anio1">M_Impuestos_Comparativo_2!$BK$101</definedName>
    <definedName name="Impu.IngresoAIEM.Grupo.11.Anio1">M_Impuestos_Comparativo_2!$BK$12</definedName>
    <definedName name="Impu.IngresoAIEM.Grupo.12.Anio1">M_Impuestos_Comparativo_2!$BK$13</definedName>
    <definedName name="Impu.IngresoAIEM.Grupo.13.Anio1">M_Impuestos_Comparativo_2!$BK$14</definedName>
    <definedName name="Impu.IngresoAIEM.Grupo.14.Anio1">M_Impuestos_Comparativo_2!$BK$15</definedName>
    <definedName name="Impu.IngresoAIEM.Grupo.15.Anio1">M_Impuestos_Comparativo_2!$BK$16</definedName>
    <definedName name="Impu.IngresoAIEM.Grupo.16.Anio1">M_Impuestos_Comparativo_2!$BK$17</definedName>
    <definedName name="Impu.IngresoAIEM.Grupo.17.Anio1">M_Impuestos_Comparativo_2!$BK$18</definedName>
    <definedName name="Impu.IngresoAIEM.Grupo.18.Anio1">M_Impuestos_Comparativo_2!$BK$19</definedName>
    <definedName name="Impu.IngresoAIEM.Grupo.19.Anio1">M_Impuestos_Comparativo_2!$BK$20</definedName>
    <definedName name="Impu.IngresoAIEM.Grupo.2.Anio1">M_Impuestos_Comparativo_2!$BK$3</definedName>
    <definedName name="Impu.IngresoAIEM.Grupo.20.Anio1">M_Impuestos_Comparativo_2!$BK$21</definedName>
    <definedName name="Impu.IngresoAIEM.Grupo.21.Anio1">M_Impuestos_Comparativo_2!$BK$22</definedName>
    <definedName name="Impu.IngresoAIEM.Grupo.22.Anio1">M_Impuestos_Comparativo_2!$BK$23</definedName>
    <definedName name="Impu.IngresoAIEM.Grupo.23.Anio1">M_Impuestos_Comparativo_2!$BK$24</definedName>
    <definedName name="Impu.IngresoAIEM.Grupo.24.Anio1">M_Impuestos_Comparativo_2!$BK$25</definedName>
    <definedName name="Impu.IngresoAIEM.Grupo.25.Anio1">M_Impuestos_Comparativo_2!$BK$26</definedName>
    <definedName name="Impu.IngresoAIEM.Grupo.26.Anio1">M_Impuestos_Comparativo_2!$BK$27</definedName>
    <definedName name="Impu.IngresoAIEM.Grupo.27.Anio1">M_Impuestos_Comparativo_2!$BK$28</definedName>
    <definedName name="Impu.IngresoAIEM.Grupo.28.Anio1">M_Impuestos_Comparativo_2!$BK$29</definedName>
    <definedName name="Impu.IngresoAIEM.Grupo.29.Anio1">M_Impuestos_Comparativo_2!$BK$30</definedName>
    <definedName name="Impu.IngresoAIEM.Grupo.3.Anio1">M_Impuestos_Comparativo_2!$BK$4</definedName>
    <definedName name="Impu.IngresoAIEM.Grupo.30.Anio1">M_Impuestos_Comparativo_2!$BK$31</definedName>
    <definedName name="Impu.IngresoAIEM.Grupo.31.Anio1">M_Impuestos_Comparativo_2!$BK$32</definedName>
    <definedName name="Impu.IngresoAIEM.Grupo.32.Anio1">M_Impuestos_Comparativo_2!$BK$33</definedName>
    <definedName name="Impu.IngresoAIEM.Grupo.33.Anio1">M_Impuestos_Comparativo_2!$BK$34</definedName>
    <definedName name="Impu.IngresoAIEM.Grupo.34.Anio1">M_Impuestos_Comparativo_2!$BK$35</definedName>
    <definedName name="Impu.IngresoAIEM.Grupo.35.Anio1">M_Impuestos_Comparativo_2!$BK$36</definedName>
    <definedName name="Impu.IngresoAIEM.Grupo.36.Anio1">M_Impuestos_Comparativo_2!$BK$37</definedName>
    <definedName name="Impu.IngresoAIEM.Grupo.37.Anio1">M_Impuestos_Comparativo_2!$BK$38</definedName>
    <definedName name="Impu.IngresoAIEM.Grupo.38.Anio1">M_Impuestos_Comparativo_2!$BK$39</definedName>
    <definedName name="Impu.IngresoAIEM.Grupo.39.Anio1">M_Impuestos_Comparativo_2!$BK$40</definedName>
    <definedName name="Impu.IngresoAIEM.Grupo.4.Anio1">M_Impuestos_Comparativo_2!$BK$5</definedName>
    <definedName name="Impu.IngresoAIEM.Grupo.40.Anio1">M_Impuestos_Comparativo_2!$BK$41</definedName>
    <definedName name="Impu.IngresoAIEM.Grupo.41.Anio1">M_Impuestos_Comparativo_2!$BK$42</definedName>
    <definedName name="Impu.IngresoAIEM.Grupo.42.Anio1">M_Impuestos_Comparativo_2!$BK$43</definedName>
    <definedName name="Impu.IngresoAIEM.Grupo.43.Anio1">M_Impuestos_Comparativo_2!$BK$44</definedName>
    <definedName name="Impu.IngresoAIEM.Grupo.44.Anio1">M_Impuestos_Comparativo_2!$BK$45</definedName>
    <definedName name="Impu.IngresoAIEM.Grupo.45.Anio1">M_Impuestos_Comparativo_2!$BK$46</definedName>
    <definedName name="Impu.IngresoAIEM.Grupo.46.Anio1">M_Impuestos_Comparativo_2!$BK$47</definedName>
    <definedName name="Impu.IngresoAIEM.Grupo.47.Anio1">M_Impuestos_Comparativo_2!$BK$48</definedName>
    <definedName name="Impu.IngresoAIEM.Grupo.48.Anio1">M_Impuestos_Comparativo_2!$BK$49</definedName>
    <definedName name="Impu.IngresoAIEM.Grupo.49.Anio1">M_Impuestos_Comparativo_2!$BK$50</definedName>
    <definedName name="Impu.IngresoAIEM.Grupo.5.Anio1">M_Impuestos_Comparativo_2!$BK$6</definedName>
    <definedName name="Impu.IngresoAIEM.Grupo.50.Anio1">M_Impuestos_Comparativo_2!$BK$51</definedName>
    <definedName name="Impu.IngresoAIEM.Grupo.51.Anio1">M_Impuestos_Comparativo_2!$BK$52</definedName>
    <definedName name="Impu.IngresoAIEM.Grupo.52.Anio1">M_Impuestos_Comparativo_2!$BK$53</definedName>
    <definedName name="Impu.IngresoAIEM.Grupo.53.Anio1">M_Impuestos_Comparativo_2!$BK$54</definedName>
    <definedName name="Impu.IngresoAIEM.Grupo.54.Anio1">M_Impuestos_Comparativo_2!$BK$55</definedName>
    <definedName name="Impu.IngresoAIEM.Grupo.55.Anio1">M_Impuestos_Comparativo_2!$BK$56</definedName>
    <definedName name="Impu.IngresoAIEM.Grupo.56.Anio1">M_Impuestos_Comparativo_2!$BK$57</definedName>
    <definedName name="Impu.IngresoAIEM.Grupo.57.Anio1">M_Impuestos_Comparativo_2!$BK$58</definedName>
    <definedName name="Impu.IngresoAIEM.Grupo.58.Anio1">M_Impuestos_Comparativo_2!$BK$59</definedName>
    <definedName name="Impu.IngresoAIEM.Grupo.6.Anio1">M_Impuestos_Comparativo_2!$BK$7</definedName>
    <definedName name="Impu.IngresoAIEM.Grupo.7.Anio1">M_Impuestos_Comparativo_2!$BK$8</definedName>
    <definedName name="Impu.IngresoAIEM.Grupo.8.Anio1">M_Impuestos_Comparativo_2!$BK$9</definedName>
    <definedName name="Impu.IngresoAIEM.Grupo.9.Anio1">M_Impuestos_Comparativo_2!$BK$10</definedName>
    <definedName name="Impu.IngresoIAE.Grupo.1.Anio1">M_Impuestos_Comparativo_2!$AZ$2</definedName>
    <definedName name="Impu.IngresoIAE.Grupo.10.Anio1">M_Impuestos_Comparativo_2!$AZ$11</definedName>
    <definedName name="Impu.IngresoIAE.Grupo.100.Anio1">M_Impuestos_Comparativo_2!$AZ$101</definedName>
    <definedName name="Impu.IngresoIAE.Grupo.11.Anio1">M_Impuestos_Comparativo_2!$AZ$12</definedName>
    <definedName name="Impu.IngresoIAE.Grupo.12.Anio1">M_Impuestos_Comparativo_2!$AZ$13</definedName>
    <definedName name="Impu.IngresoIAE.Grupo.13.Anio1">M_Impuestos_Comparativo_2!$AZ$14</definedName>
    <definedName name="Impu.IngresoIAE.Grupo.14.Anio1">M_Impuestos_Comparativo_2!$AZ$15</definedName>
    <definedName name="Impu.IngresoIAE.Grupo.15.Anio1">M_Impuestos_Comparativo_2!$AZ$16</definedName>
    <definedName name="Impu.IngresoIAE.Grupo.16.Anio1">M_Impuestos_Comparativo_2!$AZ$17</definedName>
    <definedName name="Impu.IngresoIAE.Grupo.17.Anio1">M_Impuestos_Comparativo_2!$AZ$18</definedName>
    <definedName name="Impu.IngresoIAE.Grupo.18.Anio1">M_Impuestos_Comparativo_2!$AZ$19</definedName>
    <definedName name="Impu.IngresoIAE.Grupo.19.Anio1">M_Impuestos_Comparativo_2!$AZ$20</definedName>
    <definedName name="Impu.IngresoIAE.Grupo.2.Anio1">M_Impuestos_Comparativo_2!$AZ$3</definedName>
    <definedName name="Impu.IngresoIAE.Grupo.20.Anio1">M_Impuestos_Comparativo_2!$AZ$21</definedName>
    <definedName name="Impu.IngresoIAE.Grupo.21.Anio1">M_Impuestos_Comparativo_2!$AZ$22</definedName>
    <definedName name="Impu.IngresoIAE.Grupo.22.Anio1">M_Impuestos_Comparativo_2!$AZ$23</definedName>
    <definedName name="Impu.IngresoIAE.Grupo.23.Anio1">M_Impuestos_Comparativo_2!$AZ$24</definedName>
    <definedName name="Impu.IngresoIAE.Grupo.24.Anio1">M_Impuestos_Comparativo_2!$AZ$25</definedName>
    <definedName name="Impu.IngresoIAE.Grupo.25.Anio1">M_Impuestos_Comparativo_2!$AZ$26</definedName>
    <definedName name="Impu.IngresoIAE.Grupo.26.Anio1">M_Impuestos_Comparativo_2!$AZ$27</definedName>
    <definedName name="Impu.IngresoIAE.Grupo.27.Anio1">M_Impuestos_Comparativo_2!$AZ$28</definedName>
    <definedName name="Impu.IngresoIAE.Grupo.28.Anio1">M_Impuestos_Comparativo_2!$AZ$29</definedName>
    <definedName name="Impu.IngresoIAE.Grupo.29.Anio1">M_Impuestos_Comparativo_2!$AZ$30</definedName>
    <definedName name="Impu.IngresoIAE.Grupo.3.Anio1">M_Impuestos_Comparativo_2!$AZ$4</definedName>
    <definedName name="Impu.IngresoIAE.Grupo.30.Anio1">M_Impuestos_Comparativo_2!$AZ$31</definedName>
    <definedName name="Impu.IngresoIAE.Grupo.31.Anio1">M_Impuestos_Comparativo_2!$AZ$32</definedName>
    <definedName name="Impu.IngresoIAE.Grupo.32.Anio1">M_Impuestos_Comparativo_2!$AZ$33</definedName>
    <definedName name="Impu.IngresoIAE.Grupo.33.Anio1">M_Impuestos_Comparativo_2!$AZ$34</definedName>
    <definedName name="Impu.IngresoIAE.Grupo.34.Anio1">M_Impuestos_Comparativo_2!$AZ$35</definedName>
    <definedName name="Impu.IngresoIAE.Grupo.35.Anio1">M_Impuestos_Comparativo_2!$AZ$36</definedName>
    <definedName name="Impu.IngresoIAE.Grupo.36.Anio1">M_Impuestos_Comparativo_2!$AZ$37</definedName>
    <definedName name="Impu.IngresoIAE.Grupo.37.Anio1">M_Impuestos_Comparativo_2!$AZ$38</definedName>
    <definedName name="Impu.IngresoIAE.Grupo.38.Anio1">M_Impuestos_Comparativo_2!$AZ$39</definedName>
    <definedName name="Impu.IngresoIAE.Grupo.39.Anio1">M_Impuestos_Comparativo_2!$AZ$40</definedName>
    <definedName name="Impu.IngresoIAE.Grupo.4.Anio1">M_Impuestos_Comparativo_2!$AZ$5</definedName>
    <definedName name="Impu.IngresoIAE.Grupo.40.Anio1">M_Impuestos_Comparativo_2!$AZ$41</definedName>
    <definedName name="Impu.IngresoIAE.Grupo.41.Anio1">M_Impuestos_Comparativo_2!$AZ$42</definedName>
    <definedName name="Impu.IngresoIAE.Grupo.42.Anio1">M_Impuestos_Comparativo_2!$AZ$43</definedName>
    <definedName name="Impu.IngresoIAE.Grupo.43.Anio1">M_Impuestos_Comparativo_2!$AZ$44</definedName>
    <definedName name="Impu.IngresoIAE.Grupo.44.Anio1">M_Impuestos_Comparativo_2!$AZ$45</definedName>
    <definedName name="Impu.IngresoIAE.Grupo.45.Anio1">M_Impuestos_Comparativo_2!$AZ$46</definedName>
    <definedName name="Impu.IngresoIAE.Grupo.46.Anio1">M_Impuestos_Comparativo_2!$AZ$47</definedName>
    <definedName name="Impu.IngresoIAE.Grupo.47.Anio1">M_Impuestos_Comparativo_2!$AZ$48</definedName>
    <definedName name="Impu.IngresoIAE.Grupo.48.Anio1">M_Impuestos_Comparativo_2!$AZ$49</definedName>
    <definedName name="Impu.IngresoIAE.Grupo.49.Anio1">M_Impuestos_Comparativo_2!$AZ$50</definedName>
    <definedName name="Impu.IngresoIAE.Grupo.5.Anio1">M_Impuestos_Comparativo_2!$AZ$6</definedName>
    <definedName name="Impu.IngresoIAE.Grupo.50.Anio1">M_Impuestos_Comparativo_2!$AZ$51</definedName>
    <definedName name="Impu.IngresoIAE.Grupo.51.Anio1">M_Impuestos_Comparativo_2!$AZ$52</definedName>
    <definedName name="Impu.IngresoIAE.Grupo.52.Anio1">M_Impuestos_Comparativo_2!$AZ$53</definedName>
    <definedName name="Impu.IngresoIAE.Grupo.53.Anio1">M_Impuestos_Comparativo_2!$AZ$54</definedName>
    <definedName name="Impu.IngresoIAE.Grupo.54.Anio1">M_Impuestos_Comparativo_2!$AZ$55</definedName>
    <definedName name="Impu.IngresoIAE.Grupo.55.Anio1">M_Impuestos_Comparativo_2!$AZ$56</definedName>
    <definedName name="Impu.IngresoIAE.Grupo.56.Anio1">M_Impuestos_Comparativo_2!$AZ$57</definedName>
    <definedName name="Impu.IngresoIAE.Grupo.57.Anio1">M_Impuestos_Comparativo_2!$AZ$58</definedName>
    <definedName name="Impu.IngresoIAE.Grupo.58.Anio1">M_Impuestos_Comparativo_2!$AZ$59</definedName>
    <definedName name="Impu.IngresoIAE.Grupo.6.Anio1">M_Impuestos_Comparativo_2!$AZ$7</definedName>
    <definedName name="Impu.IngresoIAE.Grupo.7.Anio1">M_Impuestos_Comparativo_2!$AZ$8</definedName>
    <definedName name="Impu.IngresoIAE.Grupo.8.Anio1">M_Impuestos_Comparativo_2!$AZ$9</definedName>
    <definedName name="Impu.IngresoIAE.Grupo.9.Anio1">M_Impuestos_Comparativo_2!$AZ$10</definedName>
    <definedName name="Impu.IngresoIBI112.Grupo.1.Anio1">M_Impuestos_Comparativo_2!$AU$2</definedName>
    <definedName name="Impu.IngresoIBI112.Grupo.10.Anio1">M_Impuestos_Comparativo_2!$AU$11</definedName>
    <definedName name="Impu.IngresoIBI112.Grupo.100.Anio1">M_Impuestos_Comparativo_2!$AU$101</definedName>
    <definedName name="Impu.IngresoIBI112.Grupo.11.Anio1">M_Impuestos_Comparativo_2!$AU$12</definedName>
    <definedName name="Impu.IngresoIBI112.Grupo.12.Anio1">M_Impuestos_Comparativo_2!$AU$13</definedName>
    <definedName name="Impu.IngresoIBI112.Grupo.13.Anio1">M_Impuestos_Comparativo_2!$AU$14</definedName>
    <definedName name="Impu.IngresoIBI112.Grupo.14.Anio1">M_Impuestos_Comparativo_2!$AU$15</definedName>
    <definedName name="Impu.IngresoIBI112.Grupo.15.Anio1">M_Impuestos_Comparativo_2!$AU$16</definedName>
    <definedName name="Impu.IngresoIBI112.Grupo.16.Anio1">M_Impuestos_Comparativo_2!$AU$17</definedName>
    <definedName name="Impu.IngresoIBI112.Grupo.17.Anio1">M_Impuestos_Comparativo_2!$AU$18</definedName>
    <definedName name="Impu.IngresoIBI112.Grupo.18.Anio1">M_Impuestos_Comparativo_2!$AU$19</definedName>
    <definedName name="Impu.IngresoIBI112.Grupo.19.Anio1">M_Impuestos_Comparativo_2!$AU$20</definedName>
    <definedName name="Impu.IngresoIBI112.Grupo.2.Anio1">M_Impuestos_Comparativo_2!$AU$3</definedName>
    <definedName name="Impu.IngresoIBI112.Grupo.20.Anio1">M_Impuestos_Comparativo_2!$AU$21</definedName>
    <definedName name="Impu.IngresoIBI112.Grupo.21.Anio1">M_Impuestos_Comparativo_2!$AU$22</definedName>
    <definedName name="Impu.IngresoIBI112.Grupo.22.Anio1">M_Impuestos_Comparativo_2!$AU$23</definedName>
    <definedName name="Impu.IngresoIBI112.Grupo.23.Anio1">M_Impuestos_Comparativo_2!$AU$24</definedName>
    <definedName name="Impu.IngresoIBI112.Grupo.24.Anio1">M_Impuestos_Comparativo_2!$AU$25</definedName>
    <definedName name="Impu.IngresoIBI112.Grupo.25.Anio1">M_Impuestos_Comparativo_2!$AU$26</definedName>
    <definedName name="Impu.IngresoIBI112.Grupo.26.Anio1">M_Impuestos_Comparativo_2!$AU$27</definedName>
    <definedName name="Impu.IngresoIBI112.Grupo.27.Anio1">M_Impuestos_Comparativo_2!$AU$28</definedName>
    <definedName name="Impu.IngresoIBI112.Grupo.28.Anio1">M_Impuestos_Comparativo_2!$AU$29</definedName>
    <definedName name="Impu.IngresoIBI112.Grupo.29.Anio1">M_Impuestos_Comparativo_2!$AU$30</definedName>
    <definedName name="Impu.IngresoIBI112.Grupo.3.Anio1">M_Impuestos_Comparativo_2!$AU$4</definedName>
    <definedName name="Impu.IngresoIBI112.Grupo.30.Anio1">M_Impuestos_Comparativo_2!$AU$31</definedName>
    <definedName name="Impu.IngresoIBI112.Grupo.31.Anio1">M_Impuestos_Comparativo_2!$AU$32</definedName>
    <definedName name="Impu.IngresoIBI112.Grupo.32.Anio1">M_Impuestos_Comparativo_2!$AU$33</definedName>
    <definedName name="Impu.IngresoIBI112.Grupo.33.Anio1">M_Impuestos_Comparativo_2!$AU$34</definedName>
    <definedName name="Impu.IngresoIBI112.Grupo.34.Anio1">M_Impuestos_Comparativo_2!$AU$35</definedName>
    <definedName name="Impu.IngresoIBI112.Grupo.35.Anio1">M_Impuestos_Comparativo_2!$AU$36</definedName>
    <definedName name="Impu.IngresoIBI112.Grupo.36.Anio1">M_Impuestos_Comparativo_2!$AU$37</definedName>
    <definedName name="Impu.IngresoIBI112.Grupo.37.Anio1">M_Impuestos_Comparativo_2!$AU$38</definedName>
    <definedName name="Impu.IngresoIBI112.Grupo.38.Anio1">M_Impuestos_Comparativo_2!$AU$39</definedName>
    <definedName name="Impu.IngresoIBI112.Grupo.39.Anio1">M_Impuestos_Comparativo_2!$AU$40</definedName>
    <definedName name="Impu.IngresoIBI112.Grupo.4.Anio1">M_Impuestos_Comparativo_2!$AU$5</definedName>
    <definedName name="Impu.IngresoIBI112.Grupo.40.Anio1">M_Impuestos_Comparativo_2!$AU$41</definedName>
    <definedName name="Impu.IngresoIBI112.Grupo.41.Anio1">M_Impuestos_Comparativo_2!$AU$42</definedName>
    <definedName name="Impu.IngresoIBI112.Grupo.42.Anio1">M_Impuestos_Comparativo_2!$AU$43</definedName>
    <definedName name="Impu.IngresoIBI112.Grupo.43.Anio1">M_Impuestos_Comparativo_2!$AU$44</definedName>
    <definedName name="Impu.IngresoIBI112.Grupo.44.Anio1">M_Impuestos_Comparativo_2!$AU$45</definedName>
    <definedName name="Impu.IngresoIBI112.Grupo.45.Anio1">M_Impuestos_Comparativo_2!$AU$46</definedName>
    <definedName name="Impu.IngresoIBI112.Grupo.46.Anio1">M_Impuestos_Comparativo_2!$AU$47</definedName>
    <definedName name="Impu.IngresoIBI112.Grupo.47.Anio1">M_Impuestos_Comparativo_2!$AU$48</definedName>
    <definedName name="Impu.IngresoIBI112.Grupo.48.Anio1">M_Impuestos_Comparativo_2!$AU$49</definedName>
    <definedName name="Impu.IngresoIBI112.Grupo.49.Anio1">M_Impuestos_Comparativo_2!$AU$50</definedName>
    <definedName name="Impu.IngresoIBI112.Grupo.5.Anio1">M_Impuestos_Comparativo_2!$AU$6</definedName>
    <definedName name="Impu.IngresoIBI112.Grupo.50.Anio1">M_Impuestos_Comparativo_2!$AU$51</definedName>
    <definedName name="Impu.IngresoIBI112.Grupo.51.Anio1">M_Impuestos_Comparativo_2!$AU$52</definedName>
    <definedName name="Impu.IngresoIBI112.Grupo.52.Anio1">M_Impuestos_Comparativo_2!$AU$53</definedName>
    <definedName name="Impu.IngresoIBI112.Grupo.53.Anio1">M_Impuestos_Comparativo_2!$AU$54</definedName>
    <definedName name="Impu.IngresoIBI112.Grupo.54.Anio1">M_Impuestos_Comparativo_2!$AU$55</definedName>
    <definedName name="Impu.IngresoIBI112.Grupo.55.Anio1">M_Impuestos_Comparativo_2!$AU$56</definedName>
    <definedName name="Impu.IngresoIBI112.Grupo.56.Anio1">M_Impuestos_Comparativo_2!$AU$57</definedName>
    <definedName name="Impu.IngresoIBI112.Grupo.57.Anio1">M_Impuestos_Comparativo_2!$AU$58</definedName>
    <definedName name="Impu.IngresoIBI112.Grupo.58.Anio1">M_Impuestos_Comparativo_2!$AU$59</definedName>
    <definedName name="Impu.IngresoIBI112.Grupo.6.Anio1">M_Impuestos_Comparativo_2!$AU$7</definedName>
    <definedName name="Impu.IngresoIBI112.Grupo.7.Anio1">M_Impuestos_Comparativo_2!$AU$8</definedName>
    <definedName name="Impu.IngresoIBI112.Grupo.8.Anio1">M_Impuestos_Comparativo_2!$AU$9</definedName>
    <definedName name="Impu.IngresoIBI112.Grupo.9.Anio1">M_Impuestos_Comparativo_2!$AU$10</definedName>
    <definedName name="Impu.IngresoIBI113.Grupo.1.Anio1">M_Impuestos_Comparativo_2!$AV$2</definedName>
    <definedName name="Impu.IngresoIBI113.Grupo.10.Anio1">M_Impuestos_Comparativo_2!$AV$11</definedName>
    <definedName name="Impu.IngresoIBI113.Grupo.100.Anio1">M_Impuestos_Comparativo_2!$AV$101</definedName>
    <definedName name="Impu.IngresoIBI113.Grupo.11.Anio1">M_Impuestos_Comparativo_2!$AV$12</definedName>
    <definedName name="Impu.IngresoIBI113.Grupo.12.Anio1">M_Impuestos_Comparativo_2!$AV$13</definedName>
    <definedName name="Impu.IngresoIBI113.Grupo.13.Anio1">M_Impuestos_Comparativo_2!$AV$14</definedName>
    <definedName name="Impu.IngresoIBI113.Grupo.14.Anio1">M_Impuestos_Comparativo_2!$AV$15</definedName>
    <definedName name="Impu.IngresoIBI113.Grupo.15.Anio1">M_Impuestos_Comparativo_2!$AV$16</definedName>
    <definedName name="Impu.IngresoIBI113.Grupo.16.Anio1">M_Impuestos_Comparativo_2!$AV$17</definedName>
    <definedName name="Impu.IngresoIBI113.Grupo.17.Anio1">M_Impuestos_Comparativo_2!$AV$18</definedName>
    <definedName name="Impu.IngresoIBI113.Grupo.18.Anio1">M_Impuestos_Comparativo_2!$AV$19</definedName>
    <definedName name="Impu.IngresoIBI113.Grupo.19.Anio1">M_Impuestos_Comparativo_2!$AV$20</definedName>
    <definedName name="Impu.IngresoIBI113.Grupo.2.Anio1">M_Impuestos_Comparativo_2!$AV$3</definedName>
    <definedName name="Impu.IngresoIBI113.Grupo.20.Anio1">M_Impuestos_Comparativo_2!$AV$21</definedName>
    <definedName name="Impu.IngresoIBI113.Grupo.21.Anio1">M_Impuestos_Comparativo_2!$AV$22</definedName>
    <definedName name="Impu.IngresoIBI113.Grupo.22.Anio1">M_Impuestos_Comparativo_2!$AV$23</definedName>
    <definedName name="Impu.IngresoIBI113.Grupo.23.Anio1">M_Impuestos_Comparativo_2!$AV$24</definedName>
    <definedName name="Impu.IngresoIBI113.Grupo.24.Anio1">M_Impuestos_Comparativo_2!$AV$25</definedName>
    <definedName name="Impu.IngresoIBI113.Grupo.25.Anio1">M_Impuestos_Comparativo_2!$AV$26</definedName>
    <definedName name="Impu.IngresoIBI113.Grupo.26.Anio1">M_Impuestos_Comparativo_2!$AV$27</definedName>
    <definedName name="Impu.IngresoIBI113.Grupo.27.Anio1">M_Impuestos_Comparativo_2!$AV$28</definedName>
    <definedName name="Impu.IngresoIBI113.Grupo.28.Anio1">M_Impuestos_Comparativo_2!$AV$29</definedName>
    <definedName name="Impu.IngresoIBI113.Grupo.29.Anio1">M_Impuestos_Comparativo_2!$AV$30</definedName>
    <definedName name="Impu.IngresoIBI113.Grupo.3.Anio1">M_Impuestos_Comparativo_2!$AV$4</definedName>
    <definedName name="Impu.IngresoIBI113.Grupo.30.Anio1">M_Impuestos_Comparativo_2!$AV$31</definedName>
    <definedName name="Impu.IngresoIBI113.Grupo.31.Anio1">M_Impuestos_Comparativo_2!$AV$32</definedName>
    <definedName name="Impu.IngresoIBI113.Grupo.32.Anio1">M_Impuestos_Comparativo_2!$AV$33</definedName>
    <definedName name="Impu.IngresoIBI113.Grupo.33.Anio1">M_Impuestos_Comparativo_2!$AV$34</definedName>
    <definedName name="Impu.IngresoIBI113.Grupo.34.Anio1">M_Impuestos_Comparativo_2!$AV$35</definedName>
    <definedName name="Impu.IngresoIBI113.Grupo.35.Anio1">M_Impuestos_Comparativo_2!$AV$36</definedName>
    <definedName name="Impu.IngresoIBI113.Grupo.36.Anio1">M_Impuestos_Comparativo_2!$AV$37</definedName>
    <definedName name="Impu.IngresoIBI113.Grupo.37.Anio1">M_Impuestos_Comparativo_2!$AV$38</definedName>
    <definedName name="Impu.IngresoIBI113.Grupo.38.Anio1">M_Impuestos_Comparativo_2!$AV$39</definedName>
    <definedName name="Impu.IngresoIBI113.Grupo.39.Anio1">M_Impuestos_Comparativo_2!$AV$40</definedName>
    <definedName name="Impu.IngresoIBI113.Grupo.4.Anio1">M_Impuestos_Comparativo_2!$AV$5</definedName>
    <definedName name="Impu.IngresoIBI113.Grupo.40.Anio1">M_Impuestos_Comparativo_2!$AV$41</definedName>
    <definedName name="Impu.IngresoIBI113.Grupo.41.Anio1">M_Impuestos_Comparativo_2!$AV$42</definedName>
    <definedName name="Impu.IngresoIBI113.Grupo.42.Anio1">M_Impuestos_Comparativo_2!$AV$43</definedName>
    <definedName name="Impu.IngresoIBI113.Grupo.43.Anio1">M_Impuestos_Comparativo_2!$AV$44</definedName>
    <definedName name="Impu.IngresoIBI113.Grupo.44.Anio1">M_Impuestos_Comparativo_2!$AV$45</definedName>
    <definedName name="Impu.IngresoIBI113.Grupo.45.Anio1">M_Impuestos_Comparativo_2!$AV$46</definedName>
    <definedName name="Impu.IngresoIBI113.Grupo.46.Anio1">M_Impuestos_Comparativo_2!$AV$47</definedName>
    <definedName name="Impu.IngresoIBI113.Grupo.47.Anio1">M_Impuestos_Comparativo_2!$AV$48</definedName>
    <definedName name="Impu.IngresoIBI113.Grupo.48.Anio1">M_Impuestos_Comparativo_2!$AV$49</definedName>
    <definedName name="Impu.IngresoIBI113.Grupo.49.Anio1">M_Impuestos_Comparativo_2!$AV$50</definedName>
    <definedName name="Impu.IngresoIBI113.Grupo.5.Anio1">M_Impuestos_Comparativo_2!$AV$6</definedName>
    <definedName name="Impu.IngresoIBI113.Grupo.50.Anio1">M_Impuestos_Comparativo_2!$AV$51</definedName>
    <definedName name="Impu.IngresoIBI113.Grupo.51.Anio1">M_Impuestos_Comparativo_2!$AV$52</definedName>
    <definedName name="Impu.IngresoIBI113.Grupo.52.Anio1">M_Impuestos_Comparativo_2!$AV$53</definedName>
    <definedName name="Impu.IngresoIBI113.Grupo.53.Anio1">M_Impuestos_Comparativo_2!$AV$54</definedName>
    <definedName name="Impu.IngresoIBI113.Grupo.54.Anio1">M_Impuestos_Comparativo_2!$AV$55</definedName>
    <definedName name="Impu.IngresoIBI113.Grupo.55.Anio1">M_Impuestos_Comparativo_2!$AV$56</definedName>
    <definedName name="Impu.IngresoIBI113.Grupo.56.Anio1">M_Impuestos_Comparativo_2!$AV$57</definedName>
    <definedName name="Impu.IngresoIBI113.Grupo.57.Anio1">M_Impuestos_Comparativo_2!$AV$58</definedName>
    <definedName name="Impu.IngresoIBI113.Grupo.58.Anio1">M_Impuestos_Comparativo_2!$AV$59</definedName>
    <definedName name="Impu.IngresoIBI113.Grupo.6.Anio1">M_Impuestos_Comparativo_2!$AV$7</definedName>
    <definedName name="Impu.IngresoIBI113.Grupo.7.Anio1">M_Impuestos_Comparativo_2!$AV$8</definedName>
    <definedName name="Impu.IngresoIBI113.Grupo.8.Anio1">M_Impuestos_Comparativo_2!$AV$9</definedName>
    <definedName name="Impu.IngresoIBI113.Grupo.9.Anio1">M_Impuestos_Comparativo_2!$AV$10</definedName>
    <definedName name="Impu.IngresoIBI114.Grupo.1.Anio1">M_Impuestos_Comparativo_2!$AW$2</definedName>
    <definedName name="Impu.IngresoIBI114.Grupo.10.Anio1">M_Impuestos_Comparativo_2!$AW$11</definedName>
    <definedName name="Impu.IngresoIBI114.Grupo.100.Anio1">M_Impuestos_Comparativo_2!$AW$101</definedName>
    <definedName name="Impu.IngresoIBI114.Grupo.11.Anio1">M_Impuestos_Comparativo_2!$AW$12</definedName>
    <definedName name="Impu.IngresoIBI114.Grupo.12.Anio1">M_Impuestos_Comparativo_2!$AW$13</definedName>
    <definedName name="Impu.IngresoIBI114.Grupo.13.Anio1">M_Impuestos_Comparativo_2!$AW$14</definedName>
    <definedName name="Impu.IngresoIBI114.Grupo.14.Anio1">M_Impuestos_Comparativo_2!$AW$15</definedName>
    <definedName name="Impu.IngresoIBI114.Grupo.15.Anio1">M_Impuestos_Comparativo_2!$AW$16</definedName>
    <definedName name="Impu.IngresoIBI114.Grupo.16.Anio1">M_Impuestos_Comparativo_2!$AW$17</definedName>
    <definedName name="Impu.IngresoIBI114.Grupo.17.Anio1">M_Impuestos_Comparativo_2!$AW$18</definedName>
    <definedName name="Impu.IngresoIBI114.Grupo.18.Anio1">M_Impuestos_Comparativo_2!$AW$19</definedName>
    <definedName name="Impu.IngresoIBI114.Grupo.19.Anio1">M_Impuestos_Comparativo_2!$AW$20</definedName>
    <definedName name="Impu.IngresoIBI114.Grupo.2.Anio1">M_Impuestos_Comparativo_2!$AW$3</definedName>
    <definedName name="Impu.IngresoIBI114.Grupo.20.Anio1">M_Impuestos_Comparativo_2!$AW$21</definedName>
    <definedName name="Impu.IngresoIBI114.Grupo.21.Anio1">M_Impuestos_Comparativo_2!$AW$22</definedName>
    <definedName name="Impu.IngresoIBI114.Grupo.22.Anio1">M_Impuestos_Comparativo_2!$AW$23</definedName>
    <definedName name="Impu.IngresoIBI114.Grupo.23.Anio1">M_Impuestos_Comparativo_2!$AW$24</definedName>
    <definedName name="Impu.IngresoIBI114.Grupo.24.Anio1">M_Impuestos_Comparativo_2!$AW$25</definedName>
    <definedName name="Impu.IngresoIBI114.Grupo.25.Anio1">M_Impuestos_Comparativo_2!$AW$26</definedName>
    <definedName name="Impu.IngresoIBI114.Grupo.26.Anio1">M_Impuestos_Comparativo_2!$AW$27</definedName>
    <definedName name="Impu.IngresoIBI114.Grupo.27.Anio1">M_Impuestos_Comparativo_2!$AW$28</definedName>
    <definedName name="Impu.IngresoIBI114.Grupo.28.Anio1">M_Impuestos_Comparativo_2!$AW$29</definedName>
    <definedName name="Impu.IngresoIBI114.Grupo.29.Anio1">M_Impuestos_Comparativo_2!$AW$30</definedName>
    <definedName name="Impu.IngresoIBI114.Grupo.3.Anio1">M_Impuestos_Comparativo_2!$AW$4</definedName>
    <definedName name="Impu.IngresoIBI114.Grupo.30.Anio1">M_Impuestos_Comparativo_2!$AW$31</definedName>
    <definedName name="Impu.IngresoIBI114.Grupo.31.Anio1">M_Impuestos_Comparativo_2!$AW$32</definedName>
    <definedName name="Impu.IngresoIBI114.Grupo.32.Anio1">M_Impuestos_Comparativo_2!$AW$33</definedName>
    <definedName name="Impu.IngresoIBI114.Grupo.33.Anio1">M_Impuestos_Comparativo_2!$AW$34</definedName>
    <definedName name="Impu.IngresoIBI114.Grupo.34.Anio1">M_Impuestos_Comparativo_2!$AW$35</definedName>
    <definedName name="Impu.IngresoIBI114.Grupo.35.Anio1">M_Impuestos_Comparativo_2!$AW$36</definedName>
    <definedName name="Impu.IngresoIBI114.Grupo.36.Anio1">M_Impuestos_Comparativo_2!$AW$37</definedName>
    <definedName name="Impu.IngresoIBI114.Grupo.37.Anio1">M_Impuestos_Comparativo_2!$AW$38</definedName>
    <definedName name="Impu.IngresoIBI114.Grupo.38.Anio1">M_Impuestos_Comparativo_2!$AW$39</definedName>
    <definedName name="Impu.IngresoIBI114.Grupo.39.Anio1">M_Impuestos_Comparativo_2!$AW$40</definedName>
    <definedName name="Impu.IngresoIBI114.Grupo.4.Anio1">M_Impuestos_Comparativo_2!$AW$5</definedName>
    <definedName name="Impu.IngresoIBI114.Grupo.40.Anio1">M_Impuestos_Comparativo_2!$AW$41</definedName>
    <definedName name="Impu.IngresoIBI114.Grupo.41.Anio1">M_Impuestos_Comparativo_2!$AW$42</definedName>
    <definedName name="Impu.IngresoIBI114.Grupo.42.Anio1">M_Impuestos_Comparativo_2!$AW$43</definedName>
    <definedName name="Impu.IngresoIBI114.Grupo.43.Anio1">M_Impuestos_Comparativo_2!$AW$44</definedName>
    <definedName name="Impu.IngresoIBI114.Grupo.44.Anio1">M_Impuestos_Comparativo_2!$AW$45</definedName>
    <definedName name="Impu.IngresoIBI114.Grupo.45.Anio1">M_Impuestos_Comparativo_2!$AW$46</definedName>
    <definedName name="Impu.IngresoIBI114.Grupo.46.Anio1">M_Impuestos_Comparativo_2!$AW$47</definedName>
    <definedName name="Impu.IngresoIBI114.Grupo.47.Anio1">M_Impuestos_Comparativo_2!$AW$48</definedName>
    <definedName name="Impu.IngresoIBI114.Grupo.48.Anio1">M_Impuestos_Comparativo_2!$AW$49</definedName>
    <definedName name="Impu.IngresoIBI114.Grupo.49.Anio1">M_Impuestos_Comparativo_2!$AW$50</definedName>
    <definedName name="Impu.IngresoIBI114.Grupo.5.Anio1">M_Impuestos_Comparativo_2!$AW$6</definedName>
    <definedName name="Impu.IngresoIBI114.Grupo.50.Anio1">M_Impuestos_Comparativo_2!$AW$51</definedName>
    <definedName name="Impu.IngresoIBI114.Grupo.51.Anio1">M_Impuestos_Comparativo_2!$AW$52</definedName>
    <definedName name="Impu.IngresoIBI114.Grupo.52.Anio1">M_Impuestos_Comparativo_2!$AW$53</definedName>
    <definedName name="Impu.IngresoIBI114.Grupo.53.Anio1">M_Impuestos_Comparativo_2!$AW$54</definedName>
    <definedName name="Impu.IngresoIBI114.Grupo.54.Anio1">M_Impuestos_Comparativo_2!$AW$55</definedName>
    <definedName name="Impu.IngresoIBI114.Grupo.55.Anio1">M_Impuestos_Comparativo_2!$AW$56</definedName>
    <definedName name="Impu.IngresoIBI114.Grupo.56.Anio1">M_Impuestos_Comparativo_2!$AW$57</definedName>
    <definedName name="Impu.IngresoIBI114.Grupo.57.Anio1">M_Impuestos_Comparativo_2!$AW$58</definedName>
    <definedName name="Impu.IngresoIBI114.Grupo.58.Anio1">M_Impuestos_Comparativo_2!$AW$59</definedName>
    <definedName name="Impu.IngresoIBI114.Grupo.6.Anio1">M_Impuestos_Comparativo_2!$AW$7</definedName>
    <definedName name="Impu.IngresoIBI114.Grupo.7.Anio1">M_Impuestos_Comparativo_2!$AW$8</definedName>
    <definedName name="Impu.IngresoIBI114.Grupo.8.Anio1">M_Impuestos_Comparativo_2!$AW$9</definedName>
    <definedName name="Impu.IngresoIBI114.Grupo.9.Anio1">M_Impuestos_Comparativo_2!$AW$10</definedName>
    <definedName name="Impu.IngresoICIO.Grupo.1.Anio1">M_Impuestos_Comparativo_2!$BJ$2</definedName>
    <definedName name="Impu.IngresoICIO.Grupo.10.Anio1">M_Impuestos_Comparativo_2!$BJ$11</definedName>
    <definedName name="Impu.IngresoICIO.Grupo.100.Anio1">M_Impuestos_Comparativo_2!$BJ$101</definedName>
    <definedName name="Impu.IngresoICIO.Grupo.11.Anio1">M_Impuestos_Comparativo_2!$BJ$12</definedName>
    <definedName name="Impu.IngresoICIO.Grupo.12.Anio1">M_Impuestos_Comparativo_2!$BJ$13</definedName>
    <definedName name="Impu.IngresoICIO.Grupo.13.Anio1">M_Impuestos_Comparativo_2!$BJ$14</definedName>
    <definedName name="Impu.IngresoICIO.Grupo.14.Anio1">M_Impuestos_Comparativo_2!$BJ$15</definedName>
    <definedName name="Impu.IngresoICIO.Grupo.15.Anio1">M_Impuestos_Comparativo_2!$BJ$16</definedName>
    <definedName name="Impu.IngresoICIO.Grupo.16.Anio1">M_Impuestos_Comparativo_2!$BJ$17</definedName>
    <definedName name="Impu.IngresoICIO.Grupo.17.Anio1">M_Impuestos_Comparativo_2!$BJ$18</definedName>
    <definedName name="Impu.IngresoICIO.Grupo.18.Anio1">M_Impuestos_Comparativo_2!$BJ$19</definedName>
    <definedName name="Impu.IngresoICIO.Grupo.19.Anio1">M_Impuestos_Comparativo_2!$BJ$20</definedName>
    <definedName name="Impu.IngresoICIO.Grupo.2.Anio1">M_Impuestos_Comparativo_2!$BJ$3</definedName>
    <definedName name="Impu.IngresoICIO.Grupo.20.Anio1">M_Impuestos_Comparativo_2!$BJ$21</definedName>
    <definedName name="Impu.IngresoICIO.Grupo.21.Anio1">M_Impuestos_Comparativo_2!$BJ$22</definedName>
    <definedName name="Impu.IngresoICIO.Grupo.22.Anio1">M_Impuestos_Comparativo_2!$BJ$23</definedName>
    <definedName name="Impu.IngresoICIO.Grupo.23.Anio1">M_Impuestos_Comparativo_2!$BJ$24</definedName>
    <definedName name="Impu.IngresoICIO.Grupo.24.Anio1">M_Impuestos_Comparativo_2!$BJ$25</definedName>
    <definedName name="Impu.IngresoICIO.Grupo.25.Anio1">M_Impuestos_Comparativo_2!$BJ$26</definedName>
    <definedName name="Impu.IngresoICIO.Grupo.26.Anio1">M_Impuestos_Comparativo_2!$BJ$27</definedName>
    <definedName name="Impu.IngresoICIO.Grupo.27.Anio1">M_Impuestos_Comparativo_2!$BJ$28</definedName>
    <definedName name="Impu.IngresoICIO.Grupo.28.Anio1">M_Impuestos_Comparativo_2!$BJ$29</definedName>
    <definedName name="Impu.IngresoICIO.Grupo.29.Anio1">M_Impuestos_Comparativo_2!$BJ$30</definedName>
    <definedName name="Impu.IngresoICIO.Grupo.3.Anio1">M_Impuestos_Comparativo_2!$BJ$4</definedName>
    <definedName name="Impu.IngresoICIO.Grupo.30.Anio1">M_Impuestos_Comparativo_2!$BJ$31</definedName>
    <definedName name="Impu.IngresoICIO.Grupo.31.Anio1">M_Impuestos_Comparativo_2!$BJ$32</definedName>
    <definedName name="Impu.IngresoICIO.Grupo.32.Anio1">M_Impuestos_Comparativo_2!$BJ$33</definedName>
    <definedName name="Impu.IngresoICIO.Grupo.33.Anio1">M_Impuestos_Comparativo_2!$BJ$34</definedName>
    <definedName name="Impu.IngresoICIO.Grupo.34.Anio1">M_Impuestos_Comparativo_2!$BJ$35</definedName>
    <definedName name="Impu.IngresoICIO.Grupo.35.Anio1">M_Impuestos_Comparativo_2!$BJ$36</definedName>
    <definedName name="Impu.IngresoICIO.Grupo.36.Anio1">M_Impuestos_Comparativo_2!$BJ$37</definedName>
    <definedName name="Impu.IngresoICIO.Grupo.37.Anio1">M_Impuestos_Comparativo_2!$BJ$38</definedName>
    <definedName name="Impu.IngresoICIO.Grupo.38.Anio1">M_Impuestos_Comparativo_2!$BJ$39</definedName>
    <definedName name="Impu.IngresoICIO.Grupo.39.Anio1">M_Impuestos_Comparativo_2!$BJ$40</definedName>
    <definedName name="Impu.IngresoICIO.Grupo.4.Anio1">M_Impuestos_Comparativo_2!$BJ$5</definedName>
    <definedName name="Impu.IngresoICIO.Grupo.40.Anio1">M_Impuestos_Comparativo_2!$BJ$41</definedName>
    <definedName name="Impu.IngresoICIO.Grupo.41.Anio1">M_Impuestos_Comparativo_2!$BJ$42</definedName>
    <definedName name="Impu.IngresoICIO.Grupo.42.Anio1">M_Impuestos_Comparativo_2!$BJ$43</definedName>
    <definedName name="Impu.IngresoICIO.Grupo.43.Anio1">M_Impuestos_Comparativo_2!$BJ$44</definedName>
    <definedName name="Impu.IngresoICIO.Grupo.44.Anio1">M_Impuestos_Comparativo_2!$BJ$45</definedName>
    <definedName name="Impu.IngresoICIO.Grupo.45.Anio1">M_Impuestos_Comparativo_2!$BJ$46</definedName>
    <definedName name="Impu.IngresoICIO.Grupo.46.Anio1">M_Impuestos_Comparativo_2!$BJ$47</definedName>
    <definedName name="Impu.IngresoICIO.Grupo.47.Anio1">M_Impuestos_Comparativo_2!$BJ$48</definedName>
    <definedName name="Impu.IngresoICIO.Grupo.48.Anio1">M_Impuestos_Comparativo_2!$BJ$49</definedName>
    <definedName name="Impu.IngresoICIO.Grupo.49.Anio1">M_Impuestos_Comparativo_2!$BJ$50</definedName>
    <definedName name="Impu.IngresoICIO.Grupo.5.Anio1">M_Impuestos_Comparativo_2!$BJ$6</definedName>
    <definedName name="Impu.IngresoICIO.Grupo.50.Anio1">M_Impuestos_Comparativo_2!$BJ$51</definedName>
    <definedName name="Impu.IngresoICIO.Grupo.51.Anio1">M_Impuestos_Comparativo_2!$BJ$52</definedName>
    <definedName name="Impu.IngresoICIO.Grupo.52.Anio1">M_Impuestos_Comparativo_2!$BJ$53</definedName>
    <definedName name="Impu.IngresoICIO.Grupo.53.Anio1">M_Impuestos_Comparativo_2!$BJ$54</definedName>
    <definedName name="Impu.IngresoICIO.Grupo.54.Anio1">M_Impuestos_Comparativo_2!$BJ$55</definedName>
    <definedName name="Impu.IngresoICIO.Grupo.55.Anio1">M_Impuestos_Comparativo_2!$BJ$56</definedName>
    <definedName name="Impu.IngresoICIO.Grupo.56.Anio1">M_Impuestos_Comparativo_2!$BJ$57</definedName>
    <definedName name="Impu.IngresoICIO.Grupo.57.Anio1">M_Impuestos_Comparativo_2!$BJ$58</definedName>
    <definedName name="Impu.IngresoICIO.Grupo.58.Anio1">M_Impuestos_Comparativo_2!$BJ$59</definedName>
    <definedName name="Impu.IngresoICIO.Grupo.6.Anio1">M_Impuestos_Comparativo_2!$BJ$7</definedName>
    <definedName name="Impu.IngresoICIO.Grupo.7.Anio1">M_Impuestos_Comparativo_2!$BJ$8</definedName>
    <definedName name="Impu.IngresoICIO.Grupo.8.Anio1">M_Impuestos_Comparativo_2!$BJ$9</definedName>
    <definedName name="Impu.IngresoICIO.Grupo.9.Anio1">M_Impuestos_Comparativo_2!$BJ$10</definedName>
    <definedName name="Impu.IngresoIGIC.Grupo.1.Anio1">M_Impuestos_Comparativo_2!$BL$2</definedName>
    <definedName name="Impu.IngresoIGIC.Grupo.10.Anio1">M_Impuestos_Comparativo_2!$BL$11</definedName>
    <definedName name="Impu.IngresoIGIC.Grupo.100.Anio1">M_Impuestos_Comparativo_2!$BL$101</definedName>
    <definedName name="Impu.IngresoIGIC.Grupo.11.Anio1">M_Impuestos_Comparativo_2!$BL$12</definedName>
    <definedName name="Impu.IngresoIGIC.Grupo.12.Anio1">M_Impuestos_Comparativo_2!$BL$13</definedName>
    <definedName name="Impu.IngresoIGIC.Grupo.13.Anio1">M_Impuestos_Comparativo_2!$BL$14</definedName>
    <definedName name="Impu.IngresoIGIC.Grupo.14.Anio1">M_Impuestos_Comparativo_2!$BL$15</definedName>
    <definedName name="Impu.IngresoIGIC.Grupo.15.Anio1">M_Impuestos_Comparativo_2!$BL$16</definedName>
    <definedName name="Impu.IngresoIGIC.Grupo.16.Anio1">M_Impuestos_Comparativo_2!$BL$17</definedName>
    <definedName name="Impu.IngresoIGIC.Grupo.17.Anio1">M_Impuestos_Comparativo_2!$BL$18</definedName>
    <definedName name="Impu.IngresoIGIC.Grupo.18.Anio1">M_Impuestos_Comparativo_2!$BL$19</definedName>
    <definedName name="Impu.IngresoIGIC.Grupo.19.Anio1">M_Impuestos_Comparativo_2!$BL$20</definedName>
    <definedName name="Impu.IngresoIGIC.Grupo.2.Anio1">M_Impuestos_Comparativo_2!$BL$3</definedName>
    <definedName name="Impu.IngresoIGIC.Grupo.20.Anio1">M_Impuestos_Comparativo_2!$BL$21</definedName>
    <definedName name="Impu.IngresoIGIC.Grupo.21.Anio1">M_Impuestos_Comparativo_2!$BL$22</definedName>
    <definedName name="Impu.IngresoIGIC.Grupo.22.Anio1">M_Impuestos_Comparativo_2!$BL$23</definedName>
    <definedName name="Impu.IngresoIGIC.Grupo.23.Anio1">M_Impuestos_Comparativo_2!$BL$24</definedName>
    <definedName name="Impu.IngresoIGIC.Grupo.24.Anio1">M_Impuestos_Comparativo_2!$BL$25</definedName>
    <definedName name="Impu.IngresoIGIC.Grupo.25.Anio1">M_Impuestos_Comparativo_2!$BL$26</definedName>
    <definedName name="Impu.IngresoIGIC.Grupo.26.Anio1">M_Impuestos_Comparativo_2!$BL$27</definedName>
    <definedName name="Impu.IngresoIGIC.Grupo.27.Anio1">M_Impuestos_Comparativo_2!$BL$28</definedName>
    <definedName name="Impu.IngresoIGIC.Grupo.28.Anio1">M_Impuestos_Comparativo_2!$BL$29</definedName>
    <definedName name="Impu.IngresoIGIC.Grupo.29.Anio1">M_Impuestos_Comparativo_2!$BL$30</definedName>
    <definedName name="Impu.IngresoIGIC.Grupo.3.Anio1">M_Impuestos_Comparativo_2!$BL$4</definedName>
    <definedName name="Impu.IngresoIGIC.Grupo.30.Anio1">M_Impuestos_Comparativo_2!$BL$31</definedName>
    <definedName name="Impu.IngresoIGIC.Grupo.31.Anio1">M_Impuestos_Comparativo_2!$BL$32</definedName>
    <definedName name="Impu.IngresoIGIC.Grupo.32.Anio1">M_Impuestos_Comparativo_2!$BL$33</definedName>
    <definedName name="Impu.IngresoIGIC.Grupo.33.Anio1">M_Impuestos_Comparativo_2!$BL$34</definedName>
    <definedName name="Impu.IngresoIGIC.Grupo.34.Anio1">M_Impuestos_Comparativo_2!$BL$35</definedName>
    <definedName name="Impu.IngresoIGIC.Grupo.35.Anio1">M_Impuestos_Comparativo_2!$BL$36</definedName>
    <definedName name="Impu.IngresoIGIC.Grupo.36.Anio1">M_Impuestos_Comparativo_2!$BL$37</definedName>
    <definedName name="Impu.IngresoIGIC.Grupo.37.Anio1">M_Impuestos_Comparativo_2!$BL$38</definedName>
    <definedName name="Impu.IngresoIGIC.Grupo.38.Anio1">M_Impuestos_Comparativo_2!$BL$39</definedName>
    <definedName name="Impu.IngresoIGIC.Grupo.39.Anio1">M_Impuestos_Comparativo_2!$BL$40</definedName>
    <definedName name="Impu.IngresoIGIC.Grupo.4.Anio1">M_Impuestos_Comparativo_2!$BL$5</definedName>
    <definedName name="Impu.IngresoIGIC.Grupo.40.Anio1">M_Impuestos_Comparativo_2!$BL$41</definedName>
    <definedName name="Impu.IngresoIGIC.Grupo.41.Anio1">M_Impuestos_Comparativo_2!$BL$42</definedName>
    <definedName name="Impu.IngresoIGIC.Grupo.42.Anio1">M_Impuestos_Comparativo_2!$BL$43</definedName>
    <definedName name="Impu.IngresoIGIC.Grupo.43.Anio1">M_Impuestos_Comparativo_2!$BL$44</definedName>
    <definedName name="Impu.IngresoIGIC.Grupo.44.Anio1">M_Impuestos_Comparativo_2!$BL$45</definedName>
    <definedName name="Impu.IngresoIGIC.Grupo.45.Anio1">M_Impuestos_Comparativo_2!$BL$46</definedName>
    <definedName name="Impu.IngresoIGIC.Grupo.46.Anio1">M_Impuestos_Comparativo_2!$BL$47</definedName>
    <definedName name="Impu.IngresoIGIC.Grupo.47.Anio1">M_Impuestos_Comparativo_2!$BL$48</definedName>
    <definedName name="Impu.IngresoIGIC.Grupo.48.Anio1">M_Impuestos_Comparativo_2!$BL$49</definedName>
    <definedName name="Impu.IngresoIGIC.Grupo.49.Anio1">M_Impuestos_Comparativo_2!$BL$50</definedName>
    <definedName name="Impu.IngresoIGIC.Grupo.5.Anio1">M_Impuestos_Comparativo_2!$BL$6</definedName>
    <definedName name="Impu.IngresoIGIC.Grupo.50.Anio1">M_Impuestos_Comparativo_2!$BL$51</definedName>
    <definedName name="Impu.IngresoIGIC.Grupo.51.Anio1">M_Impuestos_Comparativo_2!$BL$52</definedName>
    <definedName name="Impu.IngresoIGIC.Grupo.52.Anio1">M_Impuestos_Comparativo_2!$BL$53</definedName>
    <definedName name="Impu.IngresoIGIC.Grupo.53.Anio1">M_Impuestos_Comparativo_2!$BL$54</definedName>
    <definedName name="Impu.IngresoIGIC.Grupo.54.Anio1">M_Impuestos_Comparativo_2!$BL$55</definedName>
    <definedName name="Impu.IngresoIGIC.Grupo.55.Anio1">M_Impuestos_Comparativo_2!$BL$56</definedName>
    <definedName name="Impu.IngresoIGIC.Grupo.56.Anio1">M_Impuestos_Comparativo_2!$BL$57</definedName>
    <definedName name="Impu.IngresoIGIC.Grupo.57.Anio1">M_Impuestos_Comparativo_2!$BL$58</definedName>
    <definedName name="Impu.IngresoIGIC.Grupo.58.Anio1">M_Impuestos_Comparativo_2!$BL$59</definedName>
    <definedName name="Impu.IngresoIGIC.Grupo.6.Anio1">M_Impuestos_Comparativo_2!$BL$7</definedName>
    <definedName name="Impu.IngresoIGIC.Grupo.7.Anio1">M_Impuestos_Comparativo_2!$BL$8</definedName>
    <definedName name="Impu.IngresoIGIC.Grupo.8.Anio1">M_Impuestos_Comparativo_2!$BL$9</definedName>
    <definedName name="Impu.IngresoIGIC.Grupo.9.Anio1">M_Impuestos_Comparativo_2!$BL$10</definedName>
    <definedName name="Impu.IngresoIIVTNU.Grupo.1.Anio1">M_Impuestos_Comparativo_2!$AX$2</definedName>
    <definedName name="Impu.IngresoIIVTNU.Grupo.10.Anio1">M_Impuestos_Comparativo_2!$AX$11</definedName>
    <definedName name="Impu.IngresoIIVTNU.Grupo.100.Anio1">M_Impuestos_Comparativo_2!$AX$101</definedName>
    <definedName name="Impu.IngresoIIVTNU.Grupo.11.Anio1">M_Impuestos_Comparativo_2!$AX$12</definedName>
    <definedName name="Impu.IngresoIIVTNU.Grupo.12.Anio1">M_Impuestos_Comparativo_2!$AX$13</definedName>
    <definedName name="Impu.IngresoIIVTNU.Grupo.13.Anio1">M_Impuestos_Comparativo_2!$AX$14</definedName>
    <definedName name="Impu.IngresoIIVTNU.Grupo.14.Anio1">M_Impuestos_Comparativo_2!$AX$15</definedName>
    <definedName name="Impu.IngresoIIVTNU.Grupo.15.Anio1">M_Impuestos_Comparativo_2!$AX$16</definedName>
    <definedName name="Impu.IngresoIIVTNU.Grupo.16.Anio1">M_Impuestos_Comparativo_2!$AX$17</definedName>
    <definedName name="Impu.IngresoIIVTNU.Grupo.17.Anio1">M_Impuestos_Comparativo_2!$AX$18</definedName>
    <definedName name="Impu.IngresoIIVTNU.Grupo.18.Anio1">M_Impuestos_Comparativo_2!$AX$19</definedName>
    <definedName name="Impu.IngresoIIVTNU.Grupo.19.Anio1">M_Impuestos_Comparativo_2!$AX$20</definedName>
    <definedName name="Impu.IngresoIIVTNU.Grupo.2.Anio1">M_Impuestos_Comparativo_2!$AX$3</definedName>
    <definedName name="Impu.IngresoIIVTNU.Grupo.20.Anio1">M_Impuestos_Comparativo_2!$AX$21</definedName>
    <definedName name="Impu.IngresoIIVTNU.Grupo.21.Anio1">M_Impuestos_Comparativo_2!$AX$22</definedName>
    <definedName name="Impu.IngresoIIVTNU.Grupo.22.Anio1">M_Impuestos_Comparativo_2!$AX$23</definedName>
    <definedName name="Impu.IngresoIIVTNU.Grupo.23.Anio1">M_Impuestos_Comparativo_2!$AX$24</definedName>
    <definedName name="Impu.IngresoIIVTNU.Grupo.24.Anio1">M_Impuestos_Comparativo_2!$AX$25</definedName>
    <definedName name="Impu.IngresoIIVTNU.Grupo.25.Anio1">M_Impuestos_Comparativo_2!$AX$26</definedName>
    <definedName name="Impu.IngresoIIVTNU.Grupo.26.Anio1">M_Impuestos_Comparativo_2!$AX$27</definedName>
    <definedName name="Impu.IngresoIIVTNU.Grupo.27.Anio1">M_Impuestos_Comparativo_2!$AX$28</definedName>
    <definedName name="Impu.IngresoIIVTNU.Grupo.28.Anio1">M_Impuestos_Comparativo_2!$AX$29</definedName>
    <definedName name="Impu.IngresoIIVTNU.Grupo.29.Anio1">M_Impuestos_Comparativo_2!$AX$30</definedName>
    <definedName name="Impu.IngresoIIVTNU.Grupo.3.Anio1">M_Impuestos_Comparativo_2!$AX$4</definedName>
    <definedName name="Impu.IngresoIIVTNU.Grupo.30.Anio1">M_Impuestos_Comparativo_2!$AX$31</definedName>
    <definedName name="Impu.IngresoIIVTNU.Grupo.31.Anio1">M_Impuestos_Comparativo_2!$AX$32</definedName>
    <definedName name="Impu.IngresoIIVTNU.Grupo.32.Anio1">M_Impuestos_Comparativo_2!$AX$33</definedName>
    <definedName name="Impu.IngresoIIVTNU.Grupo.33.Anio1">M_Impuestos_Comparativo_2!$AX$34</definedName>
    <definedName name="Impu.IngresoIIVTNU.Grupo.34.Anio1">M_Impuestos_Comparativo_2!$AX$35</definedName>
    <definedName name="Impu.IngresoIIVTNU.Grupo.35.Anio1">M_Impuestos_Comparativo_2!$AX$36</definedName>
    <definedName name="Impu.IngresoIIVTNU.Grupo.36.Anio1">M_Impuestos_Comparativo_2!$AX$37</definedName>
    <definedName name="Impu.IngresoIIVTNU.Grupo.37.Anio1">M_Impuestos_Comparativo_2!$AX$38</definedName>
    <definedName name="Impu.IngresoIIVTNU.Grupo.38.Anio1">M_Impuestos_Comparativo_2!$AX$39</definedName>
    <definedName name="Impu.IngresoIIVTNU.Grupo.39.Anio1">M_Impuestos_Comparativo_2!$AX$40</definedName>
    <definedName name="Impu.IngresoIIVTNU.Grupo.4.Anio1">M_Impuestos_Comparativo_2!$AX$5</definedName>
    <definedName name="Impu.IngresoIIVTNU.Grupo.40.Anio1">M_Impuestos_Comparativo_2!$AX$41</definedName>
    <definedName name="Impu.IngresoIIVTNU.Grupo.41.Anio1">M_Impuestos_Comparativo_2!$AX$42</definedName>
    <definedName name="Impu.IngresoIIVTNU.Grupo.42.Anio1">M_Impuestos_Comparativo_2!$AX$43</definedName>
    <definedName name="Impu.IngresoIIVTNU.Grupo.43.Anio1">M_Impuestos_Comparativo_2!$AX$44</definedName>
    <definedName name="Impu.IngresoIIVTNU.Grupo.44.Anio1">M_Impuestos_Comparativo_2!$AX$45</definedName>
    <definedName name="Impu.IngresoIIVTNU.Grupo.45.Anio1">M_Impuestos_Comparativo_2!$AX$46</definedName>
    <definedName name="Impu.IngresoIIVTNU.Grupo.46.Anio1">M_Impuestos_Comparativo_2!$AX$47</definedName>
    <definedName name="Impu.IngresoIIVTNU.Grupo.47.Anio1">M_Impuestos_Comparativo_2!$AX$48</definedName>
    <definedName name="Impu.IngresoIIVTNU.Grupo.48.Anio1">M_Impuestos_Comparativo_2!$AX$49</definedName>
    <definedName name="Impu.IngresoIIVTNU.Grupo.49.Anio1">M_Impuestos_Comparativo_2!$AX$50</definedName>
    <definedName name="Impu.IngresoIIVTNU.Grupo.5.Anio1">M_Impuestos_Comparativo_2!$AX$6</definedName>
    <definedName name="Impu.IngresoIIVTNU.Grupo.50.Anio1">M_Impuestos_Comparativo_2!$AX$51</definedName>
    <definedName name="Impu.IngresoIIVTNU.Grupo.51.Anio1">M_Impuestos_Comparativo_2!$AX$52</definedName>
    <definedName name="Impu.IngresoIIVTNU.Grupo.52.Anio1">M_Impuestos_Comparativo_2!$AX$53</definedName>
    <definedName name="Impu.IngresoIIVTNU.Grupo.53.Anio1">M_Impuestos_Comparativo_2!$AX$54</definedName>
    <definedName name="Impu.IngresoIIVTNU.Grupo.54.Anio1">M_Impuestos_Comparativo_2!$AX$55</definedName>
    <definedName name="Impu.IngresoIIVTNU.Grupo.55.Anio1">M_Impuestos_Comparativo_2!$AX$56</definedName>
    <definedName name="Impu.IngresoIIVTNU.Grupo.56.Anio1">M_Impuestos_Comparativo_2!$AX$57</definedName>
    <definedName name="Impu.IngresoIIVTNU.Grupo.57.Anio1">M_Impuestos_Comparativo_2!$AX$58</definedName>
    <definedName name="Impu.IngresoIIVTNU.Grupo.58.Anio1">M_Impuestos_Comparativo_2!$AX$59</definedName>
    <definedName name="Impu.IngresoIIVTNU.Grupo.6.Anio1">M_Impuestos_Comparativo_2!$AX$7</definedName>
    <definedName name="Impu.IngresoIIVTNU.Grupo.7.Anio1">M_Impuestos_Comparativo_2!$AX$8</definedName>
    <definedName name="Impu.IngresoIIVTNU.Grupo.8.Anio1">M_Impuestos_Comparativo_2!$AX$9</definedName>
    <definedName name="Impu.IngresoIIVTNU.Grupo.9.Anio1">M_Impuestos_Comparativo_2!$AX$10</definedName>
    <definedName name="Impu.IngresoImpuestoAlcohol.Grupo.1.Anio1">M_Impuestos_Comparativo_2!$BC$2</definedName>
    <definedName name="Impu.IngresoImpuestoAlcohol.Grupo.10.Anio1">M_Impuestos_Comparativo_2!$BC$11</definedName>
    <definedName name="Impu.IngresoImpuestoAlcohol.Grupo.100.Anio1">M_Impuestos_Comparativo_2!$BC$101</definedName>
    <definedName name="Impu.IngresoImpuestoAlcohol.Grupo.11.Anio1">M_Impuestos_Comparativo_2!$BC$12</definedName>
    <definedName name="Impu.IngresoImpuestoAlcohol.Grupo.12.Anio1">M_Impuestos_Comparativo_2!$BC$13</definedName>
    <definedName name="Impu.IngresoImpuestoAlcohol.Grupo.13.Anio1">M_Impuestos_Comparativo_2!$BC$14</definedName>
    <definedName name="Impu.IngresoImpuestoAlcohol.Grupo.14.Anio1">M_Impuestos_Comparativo_2!$BC$15</definedName>
    <definedName name="Impu.IngresoImpuestoAlcohol.Grupo.15.Anio1">M_Impuestos_Comparativo_2!$BC$16</definedName>
    <definedName name="Impu.IngresoImpuestoAlcohol.Grupo.16.Anio1">M_Impuestos_Comparativo_2!$BC$17</definedName>
    <definedName name="Impu.IngresoImpuestoAlcohol.Grupo.17.Anio1">M_Impuestos_Comparativo_2!$BC$18</definedName>
    <definedName name="Impu.IngresoImpuestoAlcohol.Grupo.18.Anio1">M_Impuestos_Comparativo_2!$BC$19</definedName>
    <definedName name="Impu.IngresoImpuestoAlcohol.Grupo.19.Anio1">M_Impuestos_Comparativo_2!$BC$20</definedName>
    <definedName name="Impu.IngresoImpuestoAlcohol.Grupo.2.Anio1">M_Impuestos_Comparativo_2!$BC$3</definedName>
    <definedName name="Impu.IngresoImpuestoAlcohol.Grupo.20.Anio1">M_Impuestos_Comparativo_2!$BC$21</definedName>
    <definedName name="Impu.IngresoImpuestoAlcohol.Grupo.21.Anio1">M_Impuestos_Comparativo_2!$BC$22</definedName>
    <definedName name="Impu.IngresoImpuestoAlcohol.Grupo.22.Anio1">M_Impuestos_Comparativo_2!$BC$23</definedName>
    <definedName name="Impu.IngresoImpuestoAlcohol.Grupo.23.Anio1">M_Impuestos_Comparativo_2!$BC$24</definedName>
    <definedName name="Impu.IngresoImpuestoAlcohol.Grupo.24.Anio1">M_Impuestos_Comparativo_2!$BC$25</definedName>
    <definedName name="Impu.IngresoImpuestoAlcohol.Grupo.25.Anio1">M_Impuestos_Comparativo_2!$BC$26</definedName>
    <definedName name="Impu.IngresoImpuestoAlcohol.Grupo.26.Anio1">M_Impuestos_Comparativo_2!$BC$27</definedName>
    <definedName name="Impu.IngresoImpuestoAlcohol.Grupo.27.Anio1">M_Impuestos_Comparativo_2!$BC$28</definedName>
    <definedName name="Impu.IngresoImpuestoAlcohol.Grupo.28.Anio1">M_Impuestos_Comparativo_2!$BC$29</definedName>
    <definedName name="Impu.IngresoImpuestoAlcohol.Grupo.29.Anio1">M_Impuestos_Comparativo_2!$BC$30</definedName>
    <definedName name="Impu.IngresoImpuestoAlcohol.Grupo.3.Anio1">M_Impuestos_Comparativo_2!$BC$4</definedName>
    <definedName name="Impu.IngresoImpuestoAlcohol.Grupo.30.Anio1">M_Impuestos_Comparativo_2!$BC$31</definedName>
    <definedName name="Impu.IngresoImpuestoAlcohol.Grupo.31.Anio1">M_Impuestos_Comparativo_2!$BC$32</definedName>
    <definedName name="Impu.IngresoImpuestoAlcohol.Grupo.32.Anio1">M_Impuestos_Comparativo_2!$BC$33</definedName>
    <definedName name="Impu.IngresoImpuestoAlcohol.Grupo.33.Anio1">M_Impuestos_Comparativo_2!$BC$34</definedName>
    <definedName name="Impu.IngresoImpuestoAlcohol.Grupo.34.Anio1">M_Impuestos_Comparativo_2!$BC$35</definedName>
    <definedName name="Impu.IngresoImpuestoAlcohol.Grupo.35.Anio1">M_Impuestos_Comparativo_2!$BC$36</definedName>
    <definedName name="Impu.IngresoImpuestoAlcohol.Grupo.36.Anio1">M_Impuestos_Comparativo_2!$BC$37</definedName>
    <definedName name="Impu.IngresoImpuestoAlcohol.Grupo.37.Anio1">M_Impuestos_Comparativo_2!$BC$38</definedName>
    <definedName name="Impu.IngresoImpuestoAlcohol.Grupo.38.Anio1">M_Impuestos_Comparativo_2!$BC$39</definedName>
    <definedName name="Impu.IngresoImpuestoAlcohol.Grupo.39.Anio1">M_Impuestos_Comparativo_2!$BC$40</definedName>
    <definedName name="Impu.IngresoImpuestoAlcohol.Grupo.4.Anio1">M_Impuestos_Comparativo_2!$BC$5</definedName>
    <definedName name="Impu.IngresoImpuestoAlcohol.Grupo.40.Anio1">M_Impuestos_Comparativo_2!$BC$41</definedName>
    <definedName name="Impu.IngresoImpuestoAlcohol.Grupo.41.Anio1">M_Impuestos_Comparativo_2!$BC$42</definedName>
    <definedName name="Impu.IngresoImpuestoAlcohol.Grupo.42.Anio1">M_Impuestos_Comparativo_2!$BC$43</definedName>
    <definedName name="Impu.IngresoImpuestoAlcohol.Grupo.43.Anio1">M_Impuestos_Comparativo_2!$BC$44</definedName>
    <definedName name="Impu.IngresoImpuestoAlcohol.Grupo.44.Anio1">M_Impuestos_Comparativo_2!$BC$45</definedName>
    <definedName name="Impu.IngresoImpuestoAlcohol.Grupo.45.Anio1">M_Impuestos_Comparativo_2!$BC$46</definedName>
    <definedName name="Impu.IngresoImpuestoAlcohol.Grupo.46.Anio1">M_Impuestos_Comparativo_2!$BC$47</definedName>
    <definedName name="Impu.IngresoImpuestoAlcohol.Grupo.47.Anio1">M_Impuestos_Comparativo_2!$BC$48</definedName>
    <definedName name="Impu.IngresoImpuestoAlcohol.Grupo.48.Anio1">M_Impuestos_Comparativo_2!$BC$49</definedName>
    <definedName name="Impu.IngresoImpuestoAlcohol.Grupo.49.Anio1">M_Impuestos_Comparativo_2!$BC$50</definedName>
    <definedName name="Impu.IngresoImpuestoAlcohol.Grupo.5.Anio1">M_Impuestos_Comparativo_2!$BC$6</definedName>
    <definedName name="Impu.IngresoImpuestoAlcohol.Grupo.50.Anio1">M_Impuestos_Comparativo_2!$BC$51</definedName>
    <definedName name="Impu.IngresoImpuestoAlcohol.Grupo.51.Anio1">M_Impuestos_Comparativo_2!$BC$52</definedName>
    <definedName name="Impu.IngresoImpuestoAlcohol.Grupo.52.Anio1">M_Impuestos_Comparativo_2!$BC$53</definedName>
    <definedName name="Impu.IngresoImpuestoAlcohol.Grupo.53.Anio1">M_Impuestos_Comparativo_2!$BC$54</definedName>
    <definedName name="Impu.IngresoImpuestoAlcohol.Grupo.54.Anio1">M_Impuestos_Comparativo_2!$BC$55</definedName>
    <definedName name="Impu.IngresoImpuestoAlcohol.Grupo.55.Anio1">M_Impuestos_Comparativo_2!$BC$56</definedName>
    <definedName name="Impu.IngresoImpuestoAlcohol.Grupo.56.Anio1">M_Impuestos_Comparativo_2!$BC$57</definedName>
    <definedName name="Impu.IngresoImpuestoAlcohol.Grupo.57.Anio1">M_Impuestos_Comparativo_2!$BC$58</definedName>
    <definedName name="Impu.IngresoImpuestoAlcohol.Grupo.58.Anio1">M_Impuestos_Comparativo_2!$BC$59</definedName>
    <definedName name="Impu.IngresoImpuestoAlcohol.Grupo.6.Anio1">M_Impuestos_Comparativo_2!$BC$7</definedName>
    <definedName name="Impu.IngresoImpuestoAlcohol.Grupo.7.Anio1">M_Impuestos_Comparativo_2!$BC$8</definedName>
    <definedName name="Impu.IngresoImpuestoAlcohol.Grupo.8.Anio1">M_Impuestos_Comparativo_2!$BC$9</definedName>
    <definedName name="Impu.IngresoImpuestoAlcohol.Grupo.9.Anio1">M_Impuestos_Comparativo_2!$BC$10</definedName>
    <definedName name="Impu.IngresoImpuestoCerveza.Grupo.1.Anio1">M_Impuestos_Comparativo_2!$BD$2</definedName>
    <definedName name="Impu.IngresoImpuestoCerveza.Grupo.10.Anio1">M_Impuestos_Comparativo_2!$BD$11</definedName>
    <definedName name="Impu.IngresoImpuestoCerveza.Grupo.100.Anio1">M_Impuestos_Comparativo_2!$BD$101</definedName>
    <definedName name="Impu.IngresoImpuestoCerveza.Grupo.11.Anio1">M_Impuestos_Comparativo_2!$BD$12</definedName>
    <definedName name="Impu.IngresoImpuestoCerveza.Grupo.12.Anio1">M_Impuestos_Comparativo_2!$BD$13</definedName>
    <definedName name="Impu.IngresoImpuestoCerveza.Grupo.13.Anio1">M_Impuestos_Comparativo_2!$BD$14</definedName>
    <definedName name="Impu.IngresoImpuestoCerveza.Grupo.14.Anio1">M_Impuestos_Comparativo_2!$BD$15</definedName>
    <definedName name="Impu.IngresoImpuestoCerveza.Grupo.15.Anio1">M_Impuestos_Comparativo_2!$BD$16</definedName>
    <definedName name="Impu.IngresoImpuestoCerveza.Grupo.16.Anio1">M_Impuestos_Comparativo_2!$BD$17</definedName>
    <definedName name="Impu.IngresoImpuestoCerveza.Grupo.17.Anio1">M_Impuestos_Comparativo_2!$BD$18</definedName>
    <definedName name="Impu.IngresoImpuestoCerveza.Grupo.18.Anio1">M_Impuestos_Comparativo_2!$BD$19</definedName>
    <definedName name="Impu.IngresoImpuestoCerveza.Grupo.19.Anio1">M_Impuestos_Comparativo_2!$BD$20</definedName>
    <definedName name="Impu.IngresoImpuestoCerveza.Grupo.2.Anio1">M_Impuestos_Comparativo_2!$BD$3</definedName>
    <definedName name="Impu.IngresoImpuestoCerveza.Grupo.20.Anio1">M_Impuestos_Comparativo_2!$BD$21</definedName>
    <definedName name="Impu.IngresoImpuestoCerveza.Grupo.21.Anio1">M_Impuestos_Comparativo_2!$BD$22</definedName>
    <definedName name="Impu.IngresoImpuestoCerveza.Grupo.22.Anio1">M_Impuestos_Comparativo_2!$BD$23</definedName>
    <definedName name="Impu.IngresoImpuestoCerveza.Grupo.23.Anio1">M_Impuestos_Comparativo_2!$BD$24</definedName>
    <definedName name="Impu.IngresoImpuestoCerveza.Grupo.24.Anio1">M_Impuestos_Comparativo_2!$BD$25</definedName>
    <definedName name="Impu.IngresoImpuestoCerveza.Grupo.25.Anio1">M_Impuestos_Comparativo_2!$BD$26</definedName>
    <definedName name="Impu.IngresoImpuestoCerveza.Grupo.26.Anio1">M_Impuestos_Comparativo_2!$BD$27</definedName>
    <definedName name="Impu.IngresoImpuestoCerveza.Grupo.27.Anio1">M_Impuestos_Comparativo_2!$BD$28</definedName>
    <definedName name="Impu.IngresoImpuestoCerveza.Grupo.28.Anio1">M_Impuestos_Comparativo_2!$BD$29</definedName>
    <definedName name="Impu.IngresoImpuestoCerveza.Grupo.29.Anio1">M_Impuestos_Comparativo_2!$BD$30</definedName>
    <definedName name="Impu.IngresoImpuestoCerveza.Grupo.3.Anio1">M_Impuestos_Comparativo_2!$BD$4</definedName>
    <definedName name="Impu.IngresoImpuestoCerveza.Grupo.30.Anio1">M_Impuestos_Comparativo_2!$BD$31</definedName>
    <definedName name="Impu.IngresoImpuestoCerveza.Grupo.31.Anio1">M_Impuestos_Comparativo_2!$BD$32</definedName>
    <definedName name="Impu.IngresoImpuestoCerveza.Grupo.32.Anio1">M_Impuestos_Comparativo_2!$BD$33</definedName>
    <definedName name="Impu.IngresoImpuestoCerveza.Grupo.33.Anio1">M_Impuestos_Comparativo_2!$BD$34</definedName>
    <definedName name="Impu.IngresoImpuestoCerveza.Grupo.34.Anio1">M_Impuestos_Comparativo_2!$BD$35</definedName>
    <definedName name="Impu.IngresoImpuestoCerveza.Grupo.35.Anio1">M_Impuestos_Comparativo_2!$BD$36</definedName>
    <definedName name="Impu.IngresoImpuestoCerveza.Grupo.36.Anio1">M_Impuestos_Comparativo_2!$BD$37</definedName>
    <definedName name="Impu.IngresoImpuestoCerveza.Grupo.37.Anio1">M_Impuestos_Comparativo_2!$BD$38</definedName>
    <definedName name="Impu.IngresoImpuestoCerveza.Grupo.38.Anio1">M_Impuestos_Comparativo_2!$BD$39</definedName>
    <definedName name="Impu.IngresoImpuestoCerveza.Grupo.39.Anio1">M_Impuestos_Comparativo_2!$BD$40</definedName>
    <definedName name="Impu.IngresoImpuestoCerveza.Grupo.4.Anio1">M_Impuestos_Comparativo_2!$BD$5</definedName>
    <definedName name="Impu.IngresoImpuestoCerveza.Grupo.40.Anio1">M_Impuestos_Comparativo_2!$BD$41</definedName>
    <definedName name="Impu.IngresoImpuestoCerveza.Grupo.41.Anio1">M_Impuestos_Comparativo_2!$BD$42</definedName>
    <definedName name="Impu.IngresoImpuestoCerveza.Grupo.42.Anio1">M_Impuestos_Comparativo_2!$BD$43</definedName>
    <definedName name="Impu.IngresoImpuestoCerveza.Grupo.43.Anio1">M_Impuestos_Comparativo_2!$BD$44</definedName>
    <definedName name="Impu.IngresoImpuestoCerveza.Grupo.44.Anio1">M_Impuestos_Comparativo_2!$BD$45</definedName>
    <definedName name="Impu.IngresoImpuestoCerveza.Grupo.45.Anio1">M_Impuestos_Comparativo_2!$BD$46</definedName>
    <definedName name="Impu.IngresoImpuestoCerveza.Grupo.46.Anio1">M_Impuestos_Comparativo_2!$BD$47</definedName>
    <definedName name="Impu.IngresoImpuestoCerveza.Grupo.47.Anio1">M_Impuestos_Comparativo_2!$BD$48</definedName>
    <definedName name="Impu.IngresoImpuestoCerveza.Grupo.48.Anio1">M_Impuestos_Comparativo_2!$BD$49</definedName>
    <definedName name="Impu.IngresoImpuestoCerveza.Grupo.49.Anio1">M_Impuestos_Comparativo_2!$BD$50</definedName>
    <definedName name="Impu.IngresoImpuestoCerveza.Grupo.5.Anio1">M_Impuestos_Comparativo_2!$BD$6</definedName>
    <definedName name="Impu.IngresoImpuestoCerveza.Grupo.50.Anio1">M_Impuestos_Comparativo_2!$BD$51</definedName>
    <definedName name="Impu.IngresoImpuestoCerveza.Grupo.51.Anio1">M_Impuestos_Comparativo_2!$BD$52</definedName>
    <definedName name="Impu.IngresoImpuestoCerveza.Grupo.52.Anio1">M_Impuestos_Comparativo_2!$BD$53</definedName>
    <definedName name="Impu.IngresoImpuestoCerveza.Grupo.53.Anio1">M_Impuestos_Comparativo_2!$BD$54</definedName>
    <definedName name="Impu.IngresoImpuestoCerveza.Grupo.54.Anio1">M_Impuestos_Comparativo_2!$BD$55</definedName>
    <definedName name="Impu.IngresoImpuestoCerveza.Grupo.55.Anio1">M_Impuestos_Comparativo_2!$BD$56</definedName>
    <definedName name="Impu.IngresoImpuestoCerveza.Grupo.56.Anio1">M_Impuestos_Comparativo_2!$BD$57</definedName>
    <definedName name="Impu.IngresoImpuestoCerveza.Grupo.57.Anio1">M_Impuestos_Comparativo_2!$BD$58</definedName>
    <definedName name="Impu.IngresoImpuestoCerveza.Grupo.58.Anio1">M_Impuestos_Comparativo_2!$BD$59</definedName>
    <definedName name="Impu.IngresoImpuestoCerveza.Grupo.6.Anio1">M_Impuestos_Comparativo_2!$BD$7</definedName>
    <definedName name="Impu.IngresoImpuestoCerveza.Grupo.7.Anio1">M_Impuestos_Comparativo_2!$BD$8</definedName>
    <definedName name="Impu.IngresoImpuestoCerveza.Grupo.8.Anio1">M_Impuestos_Comparativo_2!$BD$9</definedName>
    <definedName name="Impu.IngresoImpuestoCerveza.Grupo.9.Anio1">M_Impuestos_Comparativo_2!$BD$10</definedName>
    <definedName name="Impu.IngresoImpuestoEspecial.Grupo.1.Anio1">M_Impuestos_Comparativo_2!$BB$2</definedName>
    <definedName name="Impu.IngresoImpuestoEspecial.Grupo.10.Anio1">M_Impuestos_Comparativo_2!$BB$11</definedName>
    <definedName name="Impu.IngresoImpuestoEspecial.Grupo.100.Anio1">M_Impuestos_Comparativo_2!$BB$101</definedName>
    <definedName name="Impu.IngresoImpuestoEspecial.Grupo.11.Anio1">M_Impuestos_Comparativo_2!$BB$12</definedName>
    <definedName name="Impu.IngresoImpuestoEspecial.Grupo.12.Anio1">M_Impuestos_Comparativo_2!$BB$13</definedName>
    <definedName name="Impu.IngresoImpuestoEspecial.Grupo.13.Anio1">M_Impuestos_Comparativo_2!$BB$14</definedName>
    <definedName name="Impu.IngresoImpuestoEspecial.Grupo.14.Anio1">M_Impuestos_Comparativo_2!$BB$15</definedName>
    <definedName name="Impu.IngresoImpuestoEspecial.Grupo.15.Anio1">M_Impuestos_Comparativo_2!$BB$16</definedName>
    <definedName name="Impu.IngresoImpuestoEspecial.Grupo.16.Anio1">M_Impuestos_Comparativo_2!$BB$17</definedName>
    <definedName name="Impu.IngresoImpuestoEspecial.Grupo.17.Anio1">M_Impuestos_Comparativo_2!$BB$18</definedName>
    <definedName name="Impu.IngresoImpuestoEspecial.Grupo.18.Anio1">M_Impuestos_Comparativo_2!$BB$19</definedName>
    <definedName name="Impu.IngresoImpuestoEspecial.Grupo.19.Anio1">M_Impuestos_Comparativo_2!$BB$20</definedName>
    <definedName name="Impu.IngresoImpuestoEspecial.Grupo.2.Anio1">M_Impuestos_Comparativo_2!$BB$3</definedName>
    <definedName name="Impu.IngresoImpuestoEspecial.Grupo.20.Anio1">M_Impuestos_Comparativo_2!$BB$21</definedName>
    <definedName name="Impu.IngresoImpuestoEspecial.Grupo.21.Anio1">M_Impuestos_Comparativo_2!$BB$22</definedName>
    <definedName name="Impu.IngresoImpuestoEspecial.Grupo.22.Anio1">M_Impuestos_Comparativo_2!$BB$23</definedName>
    <definedName name="Impu.IngresoImpuestoEspecial.Grupo.23.Anio1">M_Impuestos_Comparativo_2!$BB$24</definedName>
    <definedName name="Impu.IngresoImpuestoEspecial.Grupo.24.Anio1">M_Impuestos_Comparativo_2!$BB$25</definedName>
    <definedName name="Impu.IngresoImpuestoEspecial.Grupo.25.Anio1">M_Impuestos_Comparativo_2!$BB$26</definedName>
    <definedName name="Impu.IngresoImpuestoEspecial.Grupo.26.Anio1">M_Impuestos_Comparativo_2!$BB$27</definedName>
    <definedName name="Impu.IngresoImpuestoEspecial.Grupo.27.Anio1">M_Impuestos_Comparativo_2!$BB$28</definedName>
    <definedName name="Impu.IngresoImpuestoEspecial.Grupo.28.Anio1">M_Impuestos_Comparativo_2!$BB$29</definedName>
    <definedName name="Impu.IngresoImpuestoEspecial.Grupo.29.Anio1">M_Impuestos_Comparativo_2!$BB$30</definedName>
    <definedName name="Impu.IngresoImpuestoEspecial.Grupo.3.Anio1">M_Impuestos_Comparativo_2!$BB$4</definedName>
    <definedName name="Impu.IngresoImpuestoEspecial.Grupo.30.Anio1">M_Impuestos_Comparativo_2!$BB$31</definedName>
    <definedName name="Impu.IngresoImpuestoEspecial.Grupo.31.Anio1">M_Impuestos_Comparativo_2!$BB$32</definedName>
    <definedName name="Impu.IngresoImpuestoEspecial.Grupo.32.Anio1">M_Impuestos_Comparativo_2!$BB$33</definedName>
    <definedName name="Impu.IngresoImpuestoEspecial.Grupo.33.Anio1">M_Impuestos_Comparativo_2!$BB$34</definedName>
    <definedName name="Impu.IngresoImpuestoEspecial.Grupo.34.Anio1">M_Impuestos_Comparativo_2!$BB$35</definedName>
    <definedName name="Impu.IngresoImpuestoEspecial.Grupo.35.Anio1">M_Impuestos_Comparativo_2!$BB$36</definedName>
    <definedName name="Impu.IngresoImpuestoEspecial.Grupo.36.Anio1">M_Impuestos_Comparativo_2!$BB$37</definedName>
    <definedName name="Impu.IngresoImpuestoEspecial.Grupo.37.Anio1">M_Impuestos_Comparativo_2!$BB$38</definedName>
    <definedName name="Impu.IngresoImpuestoEspecial.Grupo.38.Anio1">M_Impuestos_Comparativo_2!$BB$39</definedName>
    <definedName name="Impu.IngresoImpuestoEspecial.Grupo.39.Anio1">M_Impuestos_Comparativo_2!$BB$40</definedName>
    <definedName name="Impu.IngresoImpuestoEspecial.Grupo.4.Anio1">M_Impuestos_Comparativo_2!$BB$5</definedName>
    <definedName name="Impu.IngresoImpuestoEspecial.Grupo.40.Anio1">M_Impuestos_Comparativo_2!$BB$41</definedName>
    <definedName name="Impu.IngresoImpuestoEspecial.Grupo.41.Anio1">M_Impuestos_Comparativo_2!$BB$42</definedName>
    <definedName name="Impu.IngresoImpuestoEspecial.Grupo.42.Anio1">M_Impuestos_Comparativo_2!$BB$43</definedName>
    <definedName name="Impu.IngresoImpuestoEspecial.Grupo.43.Anio1">M_Impuestos_Comparativo_2!$BB$44</definedName>
    <definedName name="Impu.IngresoImpuestoEspecial.Grupo.44.Anio1">M_Impuestos_Comparativo_2!$BB$45</definedName>
    <definedName name="Impu.IngresoImpuestoEspecial.Grupo.45.Anio1">M_Impuestos_Comparativo_2!$BB$46</definedName>
    <definedName name="Impu.IngresoImpuestoEspecial.Grupo.46.Anio1">M_Impuestos_Comparativo_2!$BB$47</definedName>
    <definedName name="Impu.IngresoImpuestoEspecial.Grupo.47.Anio1">M_Impuestos_Comparativo_2!$BB$48</definedName>
    <definedName name="Impu.IngresoImpuestoEspecial.Grupo.48.Anio1">M_Impuestos_Comparativo_2!$BB$49</definedName>
    <definedName name="Impu.IngresoImpuestoEspecial.Grupo.49.Anio1">M_Impuestos_Comparativo_2!$BB$50</definedName>
    <definedName name="Impu.IngresoImpuestoEspecial.Grupo.5.Anio1">M_Impuestos_Comparativo_2!$BB$6</definedName>
    <definedName name="Impu.IngresoImpuestoEspecial.Grupo.50.Anio1">M_Impuestos_Comparativo_2!$BB$51</definedName>
    <definedName name="Impu.IngresoImpuestoEspecial.Grupo.51.Anio1">M_Impuestos_Comparativo_2!$BB$52</definedName>
    <definedName name="Impu.IngresoImpuestoEspecial.Grupo.52.Anio1">M_Impuestos_Comparativo_2!$BB$53</definedName>
    <definedName name="Impu.IngresoImpuestoEspecial.Grupo.53.Anio1">M_Impuestos_Comparativo_2!$BB$54</definedName>
    <definedName name="Impu.IngresoImpuestoEspecial.Grupo.54.Anio1">M_Impuestos_Comparativo_2!$BB$55</definedName>
    <definedName name="Impu.IngresoImpuestoEspecial.Grupo.55.Anio1">M_Impuestos_Comparativo_2!$BB$56</definedName>
    <definedName name="Impu.IngresoImpuestoEspecial.Grupo.56.Anio1">M_Impuestos_Comparativo_2!$BB$57</definedName>
    <definedName name="Impu.IngresoImpuestoEspecial.Grupo.57.Anio1">M_Impuestos_Comparativo_2!$BB$58</definedName>
    <definedName name="Impu.IngresoImpuestoEspecial.Grupo.58.Anio1">M_Impuestos_Comparativo_2!$BB$59</definedName>
    <definedName name="Impu.IngresoImpuestoEspecial.Grupo.6.Anio1">M_Impuestos_Comparativo_2!$BB$7</definedName>
    <definedName name="Impu.IngresoImpuestoEspecial.Grupo.7.Anio1">M_Impuestos_Comparativo_2!$BB$8</definedName>
    <definedName name="Impu.IngresoImpuestoEspecial.Grupo.8.Anio1">M_Impuestos_Comparativo_2!$BB$9</definedName>
    <definedName name="Impu.IngresoImpuestoEspecial.Grupo.9.Anio1">M_Impuestos_Comparativo_2!$BB$10</definedName>
    <definedName name="Impu.IngresoImpuestoHidrocarburos.Grupo.1.Anio1">M_Impuestos_Comparativo_2!$BF$2</definedName>
    <definedName name="Impu.IngresoImpuestoHidrocarburos.Grupo.10.Anio1">M_Impuestos_Comparativo_2!$BF$11</definedName>
    <definedName name="Impu.IngresoImpuestoHidrocarburos.Grupo.100.Anio1">M_Impuestos_Comparativo_2!$BF$101</definedName>
    <definedName name="Impu.IngresoImpuestoHidrocarburos.Grupo.11.Anio1">M_Impuestos_Comparativo_2!$BF$12</definedName>
    <definedName name="Impu.IngresoImpuestoHidrocarburos.Grupo.12.Anio1">M_Impuestos_Comparativo_2!$BF$13</definedName>
    <definedName name="Impu.IngresoImpuestoHidrocarburos.Grupo.13.Anio1">M_Impuestos_Comparativo_2!$BF$14</definedName>
    <definedName name="Impu.IngresoImpuestoHidrocarburos.Grupo.14.Anio1">M_Impuestos_Comparativo_2!$BF$15</definedName>
    <definedName name="Impu.IngresoImpuestoHidrocarburos.Grupo.15.Anio1">M_Impuestos_Comparativo_2!$BF$16</definedName>
    <definedName name="Impu.IngresoImpuestoHidrocarburos.Grupo.16.Anio1">M_Impuestos_Comparativo_2!$BF$17</definedName>
    <definedName name="Impu.IngresoImpuestoHidrocarburos.Grupo.17.Anio1">M_Impuestos_Comparativo_2!$BF$18</definedName>
    <definedName name="Impu.IngresoImpuestoHidrocarburos.Grupo.18.Anio1">M_Impuestos_Comparativo_2!$BF$19</definedName>
    <definedName name="Impu.IngresoImpuestoHidrocarburos.Grupo.19.Anio1">M_Impuestos_Comparativo_2!$BF$20</definedName>
    <definedName name="Impu.IngresoImpuestoHidrocarburos.Grupo.2.Anio1">M_Impuestos_Comparativo_2!$BF$3</definedName>
    <definedName name="Impu.IngresoImpuestoHidrocarburos.Grupo.20.Anio1">M_Impuestos_Comparativo_2!$BF$21</definedName>
    <definedName name="Impu.IngresoImpuestoHidrocarburos.Grupo.21.Anio1">M_Impuestos_Comparativo_2!$BF$22</definedName>
    <definedName name="Impu.IngresoImpuestoHidrocarburos.Grupo.22.Anio1">M_Impuestos_Comparativo_2!$BF$23</definedName>
    <definedName name="Impu.IngresoImpuestoHidrocarburos.Grupo.23.Anio1">M_Impuestos_Comparativo_2!$BF$24</definedName>
    <definedName name="Impu.IngresoImpuestoHidrocarburos.Grupo.24.Anio1">M_Impuestos_Comparativo_2!$BF$25</definedName>
    <definedName name="Impu.IngresoImpuestoHidrocarburos.Grupo.25.Anio1">M_Impuestos_Comparativo_2!$BF$26</definedName>
    <definedName name="Impu.IngresoImpuestoHidrocarburos.Grupo.26.Anio1">M_Impuestos_Comparativo_2!$BF$27</definedName>
    <definedName name="Impu.IngresoImpuestoHidrocarburos.Grupo.27.Anio1">M_Impuestos_Comparativo_2!$BF$28</definedName>
    <definedName name="Impu.IngresoImpuestoHidrocarburos.Grupo.28.Anio1">M_Impuestos_Comparativo_2!$BF$29</definedName>
    <definedName name="Impu.IngresoImpuestoHidrocarburos.Grupo.29.Anio1">M_Impuestos_Comparativo_2!$BF$30</definedName>
    <definedName name="Impu.IngresoImpuestoHidrocarburos.Grupo.3.Anio1">M_Impuestos_Comparativo_2!$BF$4</definedName>
    <definedName name="Impu.IngresoImpuestoHidrocarburos.Grupo.30.Anio1">M_Impuestos_Comparativo_2!$BF$31</definedName>
    <definedName name="Impu.IngresoImpuestoHidrocarburos.Grupo.31.Anio1">M_Impuestos_Comparativo_2!$BF$32</definedName>
    <definedName name="Impu.IngresoImpuestoHidrocarburos.Grupo.32.Anio1">M_Impuestos_Comparativo_2!$BF$33</definedName>
    <definedName name="Impu.IngresoImpuestoHidrocarburos.Grupo.33.Anio1">M_Impuestos_Comparativo_2!$BF$34</definedName>
    <definedName name="Impu.IngresoImpuestoHidrocarburos.Grupo.34.Anio1">M_Impuestos_Comparativo_2!$BF$35</definedName>
    <definedName name="Impu.IngresoImpuestoHidrocarburos.Grupo.35.Anio1">M_Impuestos_Comparativo_2!$BF$36</definedName>
    <definedName name="Impu.IngresoImpuestoHidrocarburos.Grupo.36.Anio1">M_Impuestos_Comparativo_2!$BF$37</definedName>
    <definedName name="Impu.IngresoImpuestoHidrocarburos.Grupo.37.Anio1">M_Impuestos_Comparativo_2!$BF$38</definedName>
    <definedName name="Impu.IngresoImpuestoHidrocarburos.Grupo.38.Anio1">M_Impuestos_Comparativo_2!$BF$39</definedName>
    <definedName name="Impu.IngresoImpuestoHidrocarburos.Grupo.39.Anio1">M_Impuestos_Comparativo_2!$BF$40</definedName>
    <definedName name="Impu.IngresoImpuestoHidrocarburos.Grupo.4.Anio1">M_Impuestos_Comparativo_2!$BF$5</definedName>
    <definedName name="Impu.IngresoImpuestoHidrocarburos.Grupo.40.Anio1">M_Impuestos_Comparativo_2!$BF$41</definedName>
    <definedName name="Impu.IngresoImpuestoHidrocarburos.Grupo.41.Anio1">M_Impuestos_Comparativo_2!$BF$42</definedName>
    <definedName name="Impu.IngresoImpuestoHidrocarburos.Grupo.42.Anio1">M_Impuestos_Comparativo_2!$BF$43</definedName>
    <definedName name="Impu.IngresoImpuestoHidrocarburos.Grupo.43.Anio1">M_Impuestos_Comparativo_2!$BF$44</definedName>
    <definedName name="Impu.IngresoImpuestoHidrocarburos.Grupo.44.Anio1">M_Impuestos_Comparativo_2!$BF$45</definedName>
    <definedName name="Impu.IngresoImpuestoHidrocarburos.Grupo.45.Anio1">M_Impuestos_Comparativo_2!$BF$46</definedName>
    <definedName name="Impu.IngresoImpuestoHidrocarburos.Grupo.46.Anio1">M_Impuestos_Comparativo_2!$BF$47</definedName>
    <definedName name="Impu.IngresoImpuestoHidrocarburos.Grupo.47.Anio1">M_Impuestos_Comparativo_2!$BF$48</definedName>
    <definedName name="Impu.IngresoImpuestoHidrocarburos.Grupo.48.Anio1">M_Impuestos_Comparativo_2!$BF$49</definedName>
    <definedName name="Impu.IngresoImpuestoHidrocarburos.Grupo.49.Anio1">M_Impuestos_Comparativo_2!$BF$50</definedName>
    <definedName name="Impu.IngresoImpuestoHidrocarburos.Grupo.5.Anio1">M_Impuestos_Comparativo_2!$BF$6</definedName>
    <definedName name="Impu.IngresoImpuestoHidrocarburos.Grupo.50.Anio1">M_Impuestos_Comparativo_2!$BF$51</definedName>
    <definedName name="Impu.IngresoImpuestoHidrocarburos.Grupo.51.Anio1">M_Impuestos_Comparativo_2!$BF$52</definedName>
    <definedName name="Impu.IngresoImpuestoHidrocarburos.Grupo.52.Anio1">M_Impuestos_Comparativo_2!$BF$53</definedName>
    <definedName name="Impu.IngresoImpuestoHidrocarburos.Grupo.53.Anio1">M_Impuestos_Comparativo_2!$BF$54</definedName>
    <definedName name="Impu.IngresoImpuestoHidrocarburos.Grupo.54.Anio1">M_Impuestos_Comparativo_2!$BF$55</definedName>
    <definedName name="Impu.IngresoImpuestoHidrocarburos.Grupo.55.Anio1">M_Impuestos_Comparativo_2!$BF$56</definedName>
    <definedName name="Impu.IngresoImpuestoHidrocarburos.Grupo.56.Anio1">M_Impuestos_Comparativo_2!$BF$57</definedName>
    <definedName name="Impu.IngresoImpuestoHidrocarburos.Grupo.57.Anio1">M_Impuestos_Comparativo_2!$BF$58</definedName>
    <definedName name="Impu.IngresoImpuestoHidrocarburos.Grupo.58.Anio1">M_Impuestos_Comparativo_2!$BF$59</definedName>
    <definedName name="Impu.IngresoImpuestoHidrocarburos.Grupo.6.Anio1">M_Impuestos_Comparativo_2!$BF$7</definedName>
    <definedName name="Impu.IngresoImpuestoHidrocarburos.Grupo.7.Anio1">M_Impuestos_Comparativo_2!$BF$8</definedName>
    <definedName name="Impu.IngresoImpuestoHidrocarburos.Grupo.8.Anio1">M_Impuestos_Comparativo_2!$BF$9</definedName>
    <definedName name="Impu.IngresoImpuestoHidrocarburos.Grupo.9.Anio1">M_Impuestos_Comparativo_2!$BF$10</definedName>
    <definedName name="Impu.IngresoImpuestoProductosIntermedios.Grupo.1.Anio1">M_Impuestos_Comparativo_2!$BG$2</definedName>
    <definedName name="Impu.IngresoImpuestoProductosIntermedios.Grupo.10.Anio1">M_Impuestos_Comparativo_2!$BG$11</definedName>
    <definedName name="Impu.IngresoImpuestoProductosIntermedios.Grupo.100.Anio1">M_Impuestos_Comparativo_2!$BG$101</definedName>
    <definedName name="Impu.IngresoImpuestoProductosIntermedios.Grupo.11.Anio1">M_Impuestos_Comparativo_2!$BG$12</definedName>
    <definedName name="Impu.IngresoImpuestoProductosIntermedios.Grupo.12.Anio1">M_Impuestos_Comparativo_2!$BG$13</definedName>
    <definedName name="Impu.IngresoImpuestoProductosIntermedios.Grupo.13.Anio1">M_Impuestos_Comparativo_2!$BG$14</definedName>
    <definedName name="Impu.IngresoImpuestoProductosIntermedios.Grupo.14.Anio1">M_Impuestos_Comparativo_2!$BG$15</definedName>
    <definedName name="Impu.IngresoImpuestoProductosIntermedios.Grupo.15.Anio1">M_Impuestos_Comparativo_2!$BG$16</definedName>
    <definedName name="Impu.IngresoImpuestoProductosIntermedios.Grupo.16.Anio1">M_Impuestos_Comparativo_2!$BG$17</definedName>
    <definedName name="Impu.IngresoImpuestoProductosIntermedios.Grupo.17.Anio1">M_Impuestos_Comparativo_2!$BG$18</definedName>
    <definedName name="Impu.IngresoImpuestoProductosIntermedios.Grupo.18.Anio1">M_Impuestos_Comparativo_2!$BG$19</definedName>
    <definedName name="Impu.IngresoImpuestoProductosIntermedios.Grupo.19.Anio1">M_Impuestos_Comparativo_2!$BG$20</definedName>
    <definedName name="Impu.IngresoImpuestoProductosIntermedios.Grupo.2.Anio1">M_Impuestos_Comparativo_2!$BG$3</definedName>
    <definedName name="Impu.IngresoImpuestoProductosIntermedios.Grupo.20.Anio1">M_Impuestos_Comparativo_2!$BG$21</definedName>
    <definedName name="Impu.IngresoImpuestoProductosIntermedios.Grupo.21.Anio1">M_Impuestos_Comparativo_2!$BG$22</definedName>
    <definedName name="Impu.IngresoImpuestoProductosIntermedios.Grupo.22.Anio1">M_Impuestos_Comparativo_2!$BG$23</definedName>
    <definedName name="Impu.IngresoImpuestoProductosIntermedios.Grupo.23.Anio1">M_Impuestos_Comparativo_2!$BG$24</definedName>
    <definedName name="Impu.IngresoImpuestoProductosIntermedios.Grupo.24.Anio1">M_Impuestos_Comparativo_2!$BG$25</definedName>
    <definedName name="Impu.IngresoImpuestoProductosIntermedios.Grupo.25.Anio1">M_Impuestos_Comparativo_2!$BG$26</definedName>
    <definedName name="Impu.IngresoImpuestoProductosIntermedios.Grupo.26.Anio1">M_Impuestos_Comparativo_2!$BG$27</definedName>
    <definedName name="Impu.IngresoImpuestoProductosIntermedios.Grupo.27.Anio1">M_Impuestos_Comparativo_2!$BG$28</definedName>
    <definedName name="Impu.IngresoImpuestoProductosIntermedios.Grupo.28.Anio1">M_Impuestos_Comparativo_2!$BG$29</definedName>
    <definedName name="Impu.IngresoImpuestoProductosIntermedios.Grupo.29.Anio1">M_Impuestos_Comparativo_2!$BG$30</definedName>
    <definedName name="Impu.IngresoImpuestoProductosIntermedios.Grupo.3.Anio1">M_Impuestos_Comparativo_2!$BG$4</definedName>
    <definedName name="Impu.IngresoImpuestoProductosIntermedios.Grupo.30.Anio1">M_Impuestos_Comparativo_2!$BG$31</definedName>
    <definedName name="Impu.IngresoImpuestoProductosIntermedios.Grupo.31.Anio1">M_Impuestos_Comparativo_2!$BG$32</definedName>
    <definedName name="Impu.IngresoImpuestoProductosIntermedios.Grupo.32.Anio1">M_Impuestos_Comparativo_2!$BG$33</definedName>
    <definedName name="Impu.IngresoImpuestoProductosIntermedios.Grupo.33.Anio1">M_Impuestos_Comparativo_2!$BG$34</definedName>
    <definedName name="Impu.IngresoImpuestoProductosIntermedios.Grupo.34.Anio1">M_Impuestos_Comparativo_2!$BG$35</definedName>
    <definedName name="Impu.IngresoImpuestoProductosIntermedios.Grupo.35.Anio1">M_Impuestos_Comparativo_2!$BG$36</definedName>
    <definedName name="Impu.IngresoImpuestoProductosIntermedios.Grupo.36.Anio1">M_Impuestos_Comparativo_2!$BG$37</definedName>
    <definedName name="Impu.IngresoImpuestoProductosIntermedios.Grupo.37.Anio1">M_Impuestos_Comparativo_2!$BG$38</definedName>
    <definedName name="Impu.IngresoImpuestoProductosIntermedios.Grupo.38.Anio1">M_Impuestos_Comparativo_2!$BG$39</definedName>
    <definedName name="Impu.IngresoImpuestoProductosIntermedios.Grupo.39.Anio1">M_Impuestos_Comparativo_2!$BG$40</definedName>
    <definedName name="Impu.IngresoImpuestoProductosIntermedios.Grupo.4.Anio1">M_Impuestos_Comparativo_2!$BG$5</definedName>
    <definedName name="Impu.IngresoImpuestoProductosIntermedios.Grupo.40.Anio1">M_Impuestos_Comparativo_2!$BG$41</definedName>
    <definedName name="Impu.IngresoImpuestoProductosIntermedios.Grupo.41.Anio1">M_Impuestos_Comparativo_2!$BG$42</definedName>
    <definedName name="Impu.IngresoImpuestoProductosIntermedios.Grupo.42.Anio1">M_Impuestos_Comparativo_2!$BG$43</definedName>
    <definedName name="Impu.IngresoImpuestoProductosIntermedios.Grupo.43.Anio1">M_Impuestos_Comparativo_2!$BG$44</definedName>
    <definedName name="Impu.IngresoImpuestoProductosIntermedios.Grupo.44.Anio1">M_Impuestos_Comparativo_2!$BG$45</definedName>
    <definedName name="Impu.IngresoImpuestoProductosIntermedios.Grupo.45.Anio1">M_Impuestos_Comparativo_2!$BG$46</definedName>
    <definedName name="Impu.IngresoImpuestoProductosIntermedios.Grupo.46.Anio1">M_Impuestos_Comparativo_2!$BG$47</definedName>
    <definedName name="Impu.IngresoImpuestoProductosIntermedios.Grupo.47.Anio1">M_Impuestos_Comparativo_2!$BG$48</definedName>
    <definedName name="Impu.IngresoImpuestoProductosIntermedios.Grupo.48.Anio1">M_Impuestos_Comparativo_2!$BG$49</definedName>
    <definedName name="Impu.IngresoImpuestoProductosIntermedios.Grupo.49.Anio1">M_Impuestos_Comparativo_2!$BG$50</definedName>
    <definedName name="Impu.IngresoImpuestoProductosIntermedios.Grupo.5.Anio1">M_Impuestos_Comparativo_2!$BG$6</definedName>
    <definedName name="Impu.IngresoImpuestoProductosIntermedios.Grupo.50.Anio1">M_Impuestos_Comparativo_2!$BG$51</definedName>
    <definedName name="Impu.IngresoImpuestoProductosIntermedios.Grupo.51.Anio1">M_Impuestos_Comparativo_2!$BG$52</definedName>
    <definedName name="Impu.IngresoImpuestoProductosIntermedios.Grupo.52.Anio1">M_Impuestos_Comparativo_2!$BG$53</definedName>
    <definedName name="Impu.IngresoImpuestoProductosIntermedios.Grupo.53.Anio1">M_Impuestos_Comparativo_2!$BG$54</definedName>
    <definedName name="Impu.IngresoImpuestoProductosIntermedios.Grupo.54.Anio1">M_Impuestos_Comparativo_2!$BG$55</definedName>
    <definedName name="Impu.IngresoImpuestoProductosIntermedios.Grupo.55.Anio1">M_Impuestos_Comparativo_2!$BG$56</definedName>
    <definedName name="Impu.IngresoImpuestoProductosIntermedios.Grupo.56.Anio1">M_Impuestos_Comparativo_2!$BG$57</definedName>
    <definedName name="Impu.IngresoImpuestoProductosIntermedios.Grupo.57.Anio1">M_Impuestos_Comparativo_2!$BG$58</definedName>
    <definedName name="Impu.IngresoImpuestoProductosIntermedios.Grupo.58.Anio1">M_Impuestos_Comparativo_2!$BG$59</definedName>
    <definedName name="Impu.IngresoImpuestoProductosIntermedios.Grupo.6.Anio1">M_Impuestos_Comparativo_2!$BG$7</definedName>
    <definedName name="Impu.IngresoImpuestoProductosIntermedios.Grupo.7.Anio1">M_Impuestos_Comparativo_2!$BG$8</definedName>
    <definedName name="Impu.IngresoImpuestoProductosIntermedios.Grupo.8.Anio1">M_Impuestos_Comparativo_2!$BG$9</definedName>
    <definedName name="Impu.IngresoImpuestoProductosIntermedios.Grupo.9.Anio1">M_Impuestos_Comparativo_2!$BG$10</definedName>
    <definedName name="Impu.IngresoImpuestosIndirectosExtinguidos.Grupo.1.Anio1">M_Impuestos_Comparativo_2!$BH$2</definedName>
    <definedName name="Impu.IngresoImpuestosIndirectosExtinguidos.Grupo.10.Anio1">M_Impuestos_Comparativo_2!$BH$11</definedName>
    <definedName name="Impu.IngresoImpuestosIndirectosExtinguidos.Grupo.100.Anio1">M_Impuestos_Comparativo_2!$BH$101</definedName>
    <definedName name="Impu.IngresoImpuestosIndirectosExtinguidos.Grupo.11.Anio1">M_Impuestos_Comparativo_2!$BH$12</definedName>
    <definedName name="Impu.IngresoImpuestosIndirectosExtinguidos.Grupo.12.Anio1">M_Impuestos_Comparativo_2!$BH$13</definedName>
    <definedName name="Impu.IngresoImpuestosIndirectosExtinguidos.Grupo.13.Anio1">M_Impuestos_Comparativo_2!$BH$14</definedName>
    <definedName name="Impu.IngresoImpuestosIndirectosExtinguidos.Grupo.14.Anio1">M_Impuestos_Comparativo_2!$BH$15</definedName>
    <definedName name="Impu.IngresoImpuestosIndirectosExtinguidos.Grupo.15.Anio1">M_Impuestos_Comparativo_2!$BH$16</definedName>
    <definedName name="Impu.IngresoImpuestosIndirectosExtinguidos.Grupo.16.Anio1">M_Impuestos_Comparativo_2!$BH$17</definedName>
    <definedName name="Impu.IngresoImpuestosIndirectosExtinguidos.Grupo.17.Anio1">M_Impuestos_Comparativo_2!$BH$18</definedName>
    <definedName name="Impu.IngresoImpuestosIndirectosExtinguidos.Grupo.18.Anio1">M_Impuestos_Comparativo_2!$BH$19</definedName>
    <definedName name="Impu.IngresoImpuestosIndirectosExtinguidos.Grupo.19.Anio1">M_Impuestos_Comparativo_2!$BH$20</definedName>
    <definedName name="Impu.IngresoImpuestosIndirectosExtinguidos.Grupo.2.Anio1">M_Impuestos_Comparativo_2!$BH$3</definedName>
    <definedName name="Impu.IngresoImpuestosIndirectosExtinguidos.Grupo.20.Anio1">M_Impuestos_Comparativo_2!$BH$21</definedName>
    <definedName name="Impu.IngresoImpuestosIndirectosExtinguidos.Grupo.21.Anio1">M_Impuestos_Comparativo_2!$BH$22</definedName>
    <definedName name="Impu.IngresoImpuestosIndirectosExtinguidos.Grupo.22.Anio1">M_Impuestos_Comparativo_2!$BH$23</definedName>
    <definedName name="Impu.IngresoImpuestosIndirectosExtinguidos.Grupo.23.Anio1">M_Impuestos_Comparativo_2!$BH$24</definedName>
    <definedName name="Impu.IngresoImpuestosIndirectosExtinguidos.Grupo.24.Anio1">M_Impuestos_Comparativo_2!$BH$25</definedName>
    <definedName name="Impu.IngresoImpuestosIndirectosExtinguidos.Grupo.25.Anio1">M_Impuestos_Comparativo_2!$BH$26</definedName>
    <definedName name="Impu.IngresoImpuestosIndirectosExtinguidos.Grupo.26.Anio1">M_Impuestos_Comparativo_2!$BH$27</definedName>
    <definedName name="Impu.IngresoImpuestosIndirectosExtinguidos.Grupo.27.Anio1">M_Impuestos_Comparativo_2!$BH$28</definedName>
    <definedName name="Impu.IngresoImpuestosIndirectosExtinguidos.Grupo.28.Anio1">M_Impuestos_Comparativo_2!$BH$29</definedName>
    <definedName name="Impu.IngresoImpuestosIndirectosExtinguidos.Grupo.29.Anio1">M_Impuestos_Comparativo_2!$BH$30</definedName>
    <definedName name="Impu.IngresoImpuestosIndirectosExtinguidos.Grupo.3.Anio1">M_Impuestos_Comparativo_2!$BH$4</definedName>
    <definedName name="Impu.IngresoImpuestosIndirectosExtinguidos.Grupo.30.Anio1">M_Impuestos_Comparativo_2!$BH$31</definedName>
    <definedName name="Impu.IngresoImpuestosIndirectosExtinguidos.Grupo.31.Anio1">M_Impuestos_Comparativo_2!$BH$32</definedName>
    <definedName name="Impu.IngresoImpuestosIndirectosExtinguidos.Grupo.32.Anio1">M_Impuestos_Comparativo_2!$BH$33</definedName>
    <definedName name="Impu.IngresoImpuestosIndirectosExtinguidos.Grupo.33.Anio1">M_Impuestos_Comparativo_2!$BH$34</definedName>
    <definedName name="Impu.IngresoImpuestosIndirectosExtinguidos.Grupo.34.Anio1">M_Impuestos_Comparativo_2!$BH$35</definedName>
    <definedName name="Impu.IngresoImpuestosIndirectosExtinguidos.Grupo.35.Anio1">M_Impuestos_Comparativo_2!$BH$36</definedName>
    <definedName name="Impu.IngresoImpuestosIndirectosExtinguidos.Grupo.36.Anio1">M_Impuestos_Comparativo_2!$BH$37</definedName>
    <definedName name="Impu.IngresoImpuestosIndirectosExtinguidos.Grupo.37.Anio1">M_Impuestos_Comparativo_2!$BH$38</definedName>
    <definedName name="Impu.IngresoImpuestosIndirectosExtinguidos.Grupo.38.Anio1">M_Impuestos_Comparativo_2!$BH$39</definedName>
    <definedName name="Impu.IngresoImpuestosIndirectosExtinguidos.Grupo.39.Anio1">M_Impuestos_Comparativo_2!$BH$40</definedName>
    <definedName name="Impu.IngresoImpuestosIndirectosExtinguidos.Grupo.4.Anio1">M_Impuestos_Comparativo_2!$BH$5</definedName>
    <definedName name="Impu.IngresoImpuestosIndirectosExtinguidos.Grupo.40.Anio1">M_Impuestos_Comparativo_2!$BH$41</definedName>
    <definedName name="Impu.IngresoImpuestosIndirectosExtinguidos.Grupo.41.Anio1">M_Impuestos_Comparativo_2!$BH$42</definedName>
    <definedName name="Impu.IngresoImpuestosIndirectosExtinguidos.Grupo.42.Anio1">M_Impuestos_Comparativo_2!$BH$43</definedName>
    <definedName name="Impu.IngresoImpuestosIndirectosExtinguidos.Grupo.43.Anio1">M_Impuestos_Comparativo_2!$BH$44</definedName>
    <definedName name="Impu.IngresoImpuestosIndirectosExtinguidos.Grupo.44.Anio1">M_Impuestos_Comparativo_2!$BH$45</definedName>
    <definedName name="Impu.IngresoImpuestosIndirectosExtinguidos.Grupo.45.Anio1">M_Impuestos_Comparativo_2!$BH$46</definedName>
    <definedName name="Impu.IngresoImpuestosIndirectosExtinguidos.Grupo.46.Anio1">M_Impuestos_Comparativo_2!$BH$47</definedName>
    <definedName name="Impu.IngresoImpuestosIndirectosExtinguidos.Grupo.47.Anio1">M_Impuestos_Comparativo_2!$BH$48</definedName>
    <definedName name="Impu.IngresoImpuestosIndirectosExtinguidos.Grupo.48.Anio1">M_Impuestos_Comparativo_2!$BH$49</definedName>
    <definedName name="Impu.IngresoImpuestosIndirectosExtinguidos.Grupo.49.Anio1">M_Impuestos_Comparativo_2!$BH$50</definedName>
    <definedName name="Impu.IngresoImpuestosIndirectosExtinguidos.Grupo.5.Anio1">M_Impuestos_Comparativo_2!$BH$6</definedName>
    <definedName name="Impu.IngresoImpuestosIndirectosExtinguidos.Grupo.50.Anio1">M_Impuestos_Comparativo_2!$BH$51</definedName>
    <definedName name="Impu.IngresoImpuestosIndirectosExtinguidos.Grupo.51.Anio1">M_Impuestos_Comparativo_2!$BH$52</definedName>
    <definedName name="Impu.IngresoImpuestosIndirectosExtinguidos.Grupo.52.Anio1">M_Impuestos_Comparativo_2!$BH$53</definedName>
    <definedName name="Impu.IngresoImpuestosIndirectosExtinguidos.Grupo.53.Anio1">M_Impuestos_Comparativo_2!$BH$54</definedName>
    <definedName name="Impu.IngresoImpuestosIndirectosExtinguidos.Grupo.54.Anio1">M_Impuestos_Comparativo_2!$BH$55</definedName>
    <definedName name="Impu.IngresoImpuestosIndirectosExtinguidos.Grupo.55.Anio1">M_Impuestos_Comparativo_2!$BH$56</definedName>
    <definedName name="Impu.IngresoImpuestosIndirectosExtinguidos.Grupo.56.Anio1">M_Impuestos_Comparativo_2!$BH$57</definedName>
    <definedName name="Impu.IngresoImpuestosIndirectosExtinguidos.Grupo.57.Anio1">M_Impuestos_Comparativo_2!$BH$58</definedName>
    <definedName name="Impu.IngresoImpuestosIndirectosExtinguidos.Grupo.58.Anio1">M_Impuestos_Comparativo_2!$BH$59</definedName>
    <definedName name="Impu.IngresoImpuestosIndirectosExtinguidos.Grupo.6.Anio1">M_Impuestos_Comparativo_2!$BH$7</definedName>
    <definedName name="Impu.IngresoImpuestosIndirectosExtinguidos.Grupo.7.Anio1">M_Impuestos_Comparativo_2!$BH$8</definedName>
    <definedName name="Impu.IngresoImpuestosIndirectosExtinguidos.Grupo.8.Anio1">M_Impuestos_Comparativo_2!$BH$9</definedName>
    <definedName name="Impu.IngresoImpuestosIndirectosExtinguidos.Grupo.9.Anio1">M_Impuestos_Comparativo_2!$BH$10</definedName>
    <definedName name="Impu.IngresoImpuestosIndirectosOtros.Grupo.1.Anio1">M_Impuestos_Comparativo_2!$BI$2</definedName>
    <definedName name="Impu.IngresoImpuestosIndirectosOtros.Grupo.10.Anio1">M_Impuestos_Comparativo_2!$BI$11</definedName>
    <definedName name="Impu.IngresoImpuestosIndirectosOtros.Grupo.100.Anio1">M_Impuestos_Comparativo_2!$BI$101</definedName>
    <definedName name="Impu.IngresoImpuestosIndirectosOtros.Grupo.11.Anio1">M_Impuestos_Comparativo_2!$BI$12</definedName>
    <definedName name="Impu.IngresoImpuestosIndirectosOtros.Grupo.12.Anio1">M_Impuestos_Comparativo_2!$BI$13</definedName>
    <definedName name="Impu.IngresoImpuestosIndirectosOtros.Grupo.13.Anio1">M_Impuestos_Comparativo_2!$BI$14</definedName>
    <definedName name="Impu.IngresoImpuestosIndirectosOtros.Grupo.14.Anio1">M_Impuestos_Comparativo_2!$BI$15</definedName>
    <definedName name="Impu.IngresoImpuestosIndirectosOtros.Grupo.15.Anio1">M_Impuestos_Comparativo_2!$BI$16</definedName>
    <definedName name="Impu.IngresoImpuestosIndirectosOtros.Grupo.16.Anio1">M_Impuestos_Comparativo_2!$BI$17</definedName>
    <definedName name="Impu.IngresoImpuestosIndirectosOtros.Grupo.17.Anio1">M_Impuestos_Comparativo_2!$BI$18</definedName>
    <definedName name="Impu.IngresoImpuestosIndirectosOtros.Grupo.18.Anio1">M_Impuestos_Comparativo_2!$BI$19</definedName>
    <definedName name="Impu.IngresoImpuestosIndirectosOtros.Grupo.19.Anio1">M_Impuestos_Comparativo_2!$BI$20</definedName>
    <definedName name="Impu.IngresoImpuestosIndirectosOtros.Grupo.2.Anio1">M_Impuestos_Comparativo_2!$BI$3</definedName>
    <definedName name="Impu.IngresoImpuestosIndirectosOtros.Grupo.20.Anio1">M_Impuestos_Comparativo_2!$BI$21</definedName>
    <definedName name="Impu.IngresoImpuestosIndirectosOtros.Grupo.21.Anio1">M_Impuestos_Comparativo_2!$BI$22</definedName>
    <definedName name="Impu.IngresoImpuestosIndirectosOtros.Grupo.22.Anio1">M_Impuestos_Comparativo_2!$BI$23</definedName>
    <definedName name="Impu.IngresoImpuestosIndirectosOtros.Grupo.23.Anio1">M_Impuestos_Comparativo_2!$BI$24</definedName>
    <definedName name="Impu.IngresoImpuestosIndirectosOtros.Grupo.24.Anio1">M_Impuestos_Comparativo_2!$BI$25</definedName>
    <definedName name="Impu.IngresoImpuestosIndirectosOtros.Grupo.25.Anio1">M_Impuestos_Comparativo_2!$BI$26</definedName>
    <definedName name="Impu.IngresoImpuestosIndirectosOtros.Grupo.26.Anio1">M_Impuestos_Comparativo_2!$BI$27</definedName>
    <definedName name="Impu.IngresoImpuestosIndirectosOtros.Grupo.27.Anio1">M_Impuestos_Comparativo_2!$BI$28</definedName>
    <definedName name="Impu.IngresoImpuestosIndirectosOtros.Grupo.28.Anio1">M_Impuestos_Comparativo_2!$BI$29</definedName>
    <definedName name="Impu.IngresoImpuestosIndirectosOtros.Grupo.29.Anio1">M_Impuestos_Comparativo_2!$BI$30</definedName>
    <definedName name="Impu.IngresoImpuestosIndirectosOtros.Grupo.3.Anio1">M_Impuestos_Comparativo_2!$BI$4</definedName>
    <definedName name="Impu.IngresoImpuestosIndirectosOtros.Grupo.30.Anio1">M_Impuestos_Comparativo_2!$BI$31</definedName>
    <definedName name="Impu.IngresoImpuestosIndirectosOtros.Grupo.31.Anio1">M_Impuestos_Comparativo_2!$BI$32</definedName>
    <definedName name="Impu.IngresoImpuestosIndirectosOtros.Grupo.32.Anio1">M_Impuestos_Comparativo_2!$BI$33</definedName>
    <definedName name="Impu.IngresoImpuestosIndirectosOtros.Grupo.33.Anio1">M_Impuestos_Comparativo_2!$BI$34</definedName>
    <definedName name="Impu.IngresoImpuestosIndirectosOtros.Grupo.34.Anio1">M_Impuestos_Comparativo_2!$BI$35</definedName>
    <definedName name="Impu.IngresoImpuestosIndirectosOtros.Grupo.35.Anio1">M_Impuestos_Comparativo_2!$BI$36</definedName>
    <definedName name="Impu.IngresoImpuestosIndirectosOtros.Grupo.36.Anio1">M_Impuestos_Comparativo_2!$BI$37</definedName>
    <definedName name="Impu.IngresoImpuestosIndirectosOtros.Grupo.37.Anio1">M_Impuestos_Comparativo_2!$BI$38</definedName>
    <definedName name="Impu.IngresoImpuestosIndirectosOtros.Grupo.38.Anio1">M_Impuestos_Comparativo_2!$BI$39</definedName>
    <definedName name="Impu.IngresoImpuestosIndirectosOtros.Grupo.39.Anio1">M_Impuestos_Comparativo_2!$BI$40</definedName>
    <definedName name="Impu.IngresoImpuestosIndirectosOtros.Grupo.4.Anio1">M_Impuestos_Comparativo_2!$BI$5</definedName>
    <definedName name="Impu.IngresoImpuestosIndirectosOtros.Grupo.40.Anio1">M_Impuestos_Comparativo_2!$BI$41</definedName>
    <definedName name="Impu.IngresoImpuestosIndirectosOtros.Grupo.41.Anio1">M_Impuestos_Comparativo_2!$BI$42</definedName>
    <definedName name="Impu.IngresoImpuestosIndirectosOtros.Grupo.42.Anio1">M_Impuestos_Comparativo_2!$BI$43</definedName>
    <definedName name="Impu.IngresoImpuestosIndirectosOtros.Grupo.43.Anio1">M_Impuestos_Comparativo_2!$BI$44</definedName>
    <definedName name="Impu.IngresoImpuestosIndirectosOtros.Grupo.44.Anio1">M_Impuestos_Comparativo_2!$BI$45</definedName>
    <definedName name="Impu.IngresoImpuestosIndirectosOtros.Grupo.45.Anio1">M_Impuestos_Comparativo_2!$BI$46</definedName>
    <definedName name="Impu.IngresoImpuestosIndirectosOtros.Grupo.46.Anio1">M_Impuestos_Comparativo_2!$BI$47</definedName>
    <definedName name="Impu.IngresoImpuestosIndirectosOtros.Grupo.47.Anio1">M_Impuestos_Comparativo_2!$BI$48</definedName>
    <definedName name="Impu.IngresoImpuestosIndirectosOtros.Grupo.48.Anio1">M_Impuestos_Comparativo_2!$BI$49</definedName>
    <definedName name="Impu.IngresoImpuestosIndirectosOtros.Grupo.49.Anio1">M_Impuestos_Comparativo_2!$BI$50</definedName>
    <definedName name="Impu.IngresoImpuestosIndirectosOtros.Grupo.5.Anio1">M_Impuestos_Comparativo_2!$BI$6</definedName>
    <definedName name="Impu.IngresoImpuestosIndirectosOtros.Grupo.50.Anio1">M_Impuestos_Comparativo_2!$BI$51</definedName>
    <definedName name="Impu.IngresoImpuestosIndirectosOtros.Grupo.51.Anio1">M_Impuestos_Comparativo_2!$BI$52</definedName>
    <definedName name="Impu.IngresoImpuestosIndirectosOtros.Grupo.52.Anio1">M_Impuestos_Comparativo_2!$BI$53</definedName>
    <definedName name="Impu.IngresoImpuestosIndirectosOtros.Grupo.53.Anio1">M_Impuestos_Comparativo_2!$BI$54</definedName>
    <definedName name="Impu.IngresoImpuestosIndirectosOtros.Grupo.54.Anio1">M_Impuestos_Comparativo_2!$BI$55</definedName>
    <definedName name="Impu.IngresoImpuestosIndirectosOtros.Grupo.55.Anio1">M_Impuestos_Comparativo_2!$BI$56</definedName>
    <definedName name="Impu.IngresoImpuestosIndirectosOtros.Grupo.56.Anio1">M_Impuestos_Comparativo_2!$BI$57</definedName>
    <definedName name="Impu.IngresoImpuestosIndirectosOtros.Grupo.57.Anio1">M_Impuestos_Comparativo_2!$BI$58</definedName>
    <definedName name="Impu.IngresoImpuestosIndirectosOtros.Grupo.58.Anio1">M_Impuestos_Comparativo_2!$BI$59</definedName>
    <definedName name="Impu.IngresoImpuestosIndirectosOtros.Grupo.6.Anio1">M_Impuestos_Comparativo_2!$BI$7</definedName>
    <definedName name="Impu.IngresoImpuestosIndirectosOtros.Grupo.7.Anio1">M_Impuestos_Comparativo_2!$BI$8</definedName>
    <definedName name="Impu.IngresoImpuestosIndirectosOtros.Grupo.8.Anio1">M_Impuestos_Comparativo_2!$BI$9</definedName>
    <definedName name="Impu.IngresoImpuestosIndirectosOtros.Grupo.9.Anio1">M_Impuestos_Comparativo_2!$BI$10</definedName>
    <definedName name="Impu.IngresoImpuestoTabaco.Grupo.1.Anio1">M_Impuestos_Comparativo_2!$BE$2</definedName>
    <definedName name="Impu.IngresoImpuestoTabaco.Grupo.10.Anio1">M_Impuestos_Comparativo_2!$BE$11</definedName>
    <definedName name="Impu.IngresoImpuestoTabaco.Grupo.100.Anio1">M_Impuestos_Comparativo_2!$BE$101</definedName>
    <definedName name="Impu.IngresoImpuestoTabaco.Grupo.11.Anio1">M_Impuestos_Comparativo_2!$BE$12</definedName>
    <definedName name="Impu.IngresoImpuestoTabaco.Grupo.12.Anio1">M_Impuestos_Comparativo_2!$BE$13</definedName>
    <definedName name="Impu.IngresoImpuestoTabaco.Grupo.13.Anio1">M_Impuestos_Comparativo_2!$BE$14</definedName>
    <definedName name="Impu.IngresoImpuestoTabaco.Grupo.14.Anio1">M_Impuestos_Comparativo_2!$BE$15</definedName>
    <definedName name="Impu.IngresoImpuestoTabaco.Grupo.15.Anio1">M_Impuestos_Comparativo_2!$BE$16</definedName>
    <definedName name="Impu.IngresoImpuestoTabaco.Grupo.16.Anio1">M_Impuestos_Comparativo_2!$BE$17</definedName>
    <definedName name="Impu.IngresoImpuestoTabaco.Grupo.17.Anio1">M_Impuestos_Comparativo_2!$BE$18</definedName>
    <definedName name="Impu.IngresoImpuestoTabaco.Grupo.18.Anio1">M_Impuestos_Comparativo_2!$BE$19</definedName>
    <definedName name="Impu.IngresoImpuestoTabaco.Grupo.19.Anio1">M_Impuestos_Comparativo_2!$BE$20</definedName>
    <definedName name="Impu.IngresoImpuestoTabaco.Grupo.2.Anio1">M_Impuestos_Comparativo_2!$BE$3</definedName>
    <definedName name="Impu.IngresoImpuestoTabaco.Grupo.20.Anio1">M_Impuestos_Comparativo_2!$BE$21</definedName>
    <definedName name="Impu.IngresoImpuestoTabaco.Grupo.21.Anio1">M_Impuestos_Comparativo_2!$BE$22</definedName>
    <definedName name="Impu.IngresoImpuestoTabaco.Grupo.22.Anio1">M_Impuestos_Comparativo_2!$BE$23</definedName>
    <definedName name="Impu.IngresoImpuestoTabaco.Grupo.23.Anio1">M_Impuestos_Comparativo_2!$BE$24</definedName>
    <definedName name="Impu.IngresoImpuestoTabaco.Grupo.24.Anio1">M_Impuestos_Comparativo_2!$BE$25</definedName>
    <definedName name="Impu.IngresoImpuestoTabaco.Grupo.25.Anio1">M_Impuestos_Comparativo_2!$BE$26</definedName>
    <definedName name="Impu.IngresoImpuestoTabaco.Grupo.26.Anio1">M_Impuestos_Comparativo_2!$BE$27</definedName>
    <definedName name="Impu.IngresoImpuestoTabaco.Grupo.27.Anio1">M_Impuestos_Comparativo_2!$BE$28</definedName>
    <definedName name="Impu.IngresoImpuestoTabaco.Grupo.28.Anio1">M_Impuestos_Comparativo_2!$BE$29</definedName>
    <definedName name="Impu.IngresoImpuestoTabaco.Grupo.29.Anio1">M_Impuestos_Comparativo_2!$BE$30</definedName>
    <definedName name="Impu.IngresoImpuestoTabaco.Grupo.3.Anio1">M_Impuestos_Comparativo_2!$BE$4</definedName>
    <definedName name="Impu.IngresoImpuestoTabaco.Grupo.30.Anio1">M_Impuestos_Comparativo_2!$BE$31</definedName>
    <definedName name="Impu.IngresoImpuestoTabaco.Grupo.31.Anio1">M_Impuestos_Comparativo_2!$BE$32</definedName>
    <definedName name="Impu.IngresoImpuestoTabaco.Grupo.32.Anio1">M_Impuestos_Comparativo_2!$BE$33</definedName>
    <definedName name="Impu.IngresoImpuestoTabaco.Grupo.33.Anio1">M_Impuestos_Comparativo_2!$BE$34</definedName>
    <definedName name="Impu.IngresoImpuestoTabaco.Grupo.34.Anio1">M_Impuestos_Comparativo_2!$BE$35</definedName>
    <definedName name="Impu.IngresoImpuestoTabaco.Grupo.35.Anio1">M_Impuestos_Comparativo_2!$BE$36</definedName>
    <definedName name="Impu.IngresoImpuestoTabaco.Grupo.36.Anio1">M_Impuestos_Comparativo_2!$BE$37</definedName>
    <definedName name="Impu.IngresoImpuestoTabaco.Grupo.37.Anio1">M_Impuestos_Comparativo_2!$BE$38</definedName>
    <definedName name="Impu.IngresoImpuestoTabaco.Grupo.38.Anio1">M_Impuestos_Comparativo_2!$BE$39</definedName>
    <definedName name="Impu.IngresoImpuestoTabaco.Grupo.39.Anio1">M_Impuestos_Comparativo_2!$BE$40</definedName>
    <definedName name="Impu.IngresoImpuestoTabaco.Grupo.4.Anio1">M_Impuestos_Comparativo_2!$BE$5</definedName>
    <definedName name="Impu.IngresoImpuestoTabaco.Grupo.40.Anio1">M_Impuestos_Comparativo_2!$BE$41</definedName>
    <definedName name="Impu.IngresoImpuestoTabaco.Grupo.41.Anio1">M_Impuestos_Comparativo_2!$BE$42</definedName>
    <definedName name="Impu.IngresoImpuestoTabaco.Grupo.42.Anio1">M_Impuestos_Comparativo_2!$BE$43</definedName>
    <definedName name="Impu.IngresoImpuestoTabaco.Grupo.43.Anio1">M_Impuestos_Comparativo_2!$BE$44</definedName>
    <definedName name="Impu.IngresoImpuestoTabaco.Grupo.44.Anio1">M_Impuestos_Comparativo_2!$BE$45</definedName>
    <definedName name="Impu.IngresoImpuestoTabaco.Grupo.45.Anio1">M_Impuestos_Comparativo_2!$BE$46</definedName>
    <definedName name="Impu.IngresoImpuestoTabaco.Grupo.46.Anio1">M_Impuestos_Comparativo_2!$BE$47</definedName>
    <definedName name="Impu.IngresoImpuestoTabaco.Grupo.47.Anio1">M_Impuestos_Comparativo_2!$BE$48</definedName>
    <definedName name="Impu.IngresoImpuestoTabaco.Grupo.48.Anio1">M_Impuestos_Comparativo_2!$BE$49</definedName>
    <definedName name="Impu.IngresoImpuestoTabaco.Grupo.49.Anio1">M_Impuestos_Comparativo_2!$BE$50</definedName>
    <definedName name="Impu.IngresoImpuestoTabaco.Grupo.5.Anio1">M_Impuestos_Comparativo_2!$BE$6</definedName>
    <definedName name="Impu.IngresoImpuestoTabaco.Grupo.50.Anio1">M_Impuestos_Comparativo_2!$BE$51</definedName>
    <definedName name="Impu.IngresoImpuestoTabaco.Grupo.51.Anio1">M_Impuestos_Comparativo_2!$BE$52</definedName>
    <definedName name="Impu.IngresoImpuestoTabaco.Grupo.52.Anio1">M_Impuestos_Comparativo_2!$BE$53</definedName>
    <definedName name="Impu.IngresoImpuestoTabaco.Grupo.53.Anio1">M_Impuestos_Comparativo_2!$BE$54</definedName>
    <definedName name="Impu.IngresoImpuestoTabaco.Grupo.54.Anio1">M_Impuestos_Comparativo_2!$BE$55</definedName>
    <definedName name="Impu.IngresoImpuestoTabaco.Grupo.55.Anio1">M_Impuestos_Comparativo_2!$BE$56</definedName>
    <definedName name="Impu.IngresoImpuestoTabaco.Grupo.56.Anio1">M_Impuestos_Comparativo_2!$BE$57</definedName>
    <definedName name="Impu.IngresoImpuestoTabaco.Grupo.57.Anio1">M_Impuestos_Comparativo_2!$BE$58</definedName>
    <definedName name="Impu.IngresoImpuestoTabaco.Grupo.58.Anio1">M_Impuestos_Comparativo_2!$BE$59</definedName>
    <definedName name="Impu.IngresoImpuestoTabaco.Grupo.6.Anio1">M_Impuestos_Comparativo_2!$BE$7</definedName>
    <definedName name="Impu.IngresoImpuestoTabaco.Grupo.7.Anio1">M_Impuestos_Comparativo_2!$BE$8</definedName>
    <definedName name="Impu.IngresoImpuestoTabaco.Grupo.8.Anio1">M_Impuestos_Comparativo_2!$BE$9</definedName>
    <definedName name="Impu.IngresoImpuestoTabaco.Grupo.9.Anio1">M_Impuestos_Comparativo_2!$BE$10</definedName>
    <definedName name="Impu.IngresoIVA.Grupo.1.Anio1">M_Impuestos_Comparativo_2!$BA$2</definedName>
    <definedName name="Impu.IngresoIVA.Grupo.10.Anio1">M_Impuestos_Comparativo_2!$BA$11</definedName>
    <definedName name="Impu.IngresoIVA.Grupo.100.Anio1">M_Impuestos_Comparativo_2!$BA$101</definedName>
    <definedName name="Impu.IngresoIVA.Grupo.11.Anio1">M_Impuestos_Comparativo_2!$BA$12</definedName>
    <definedName name="Impu.IngresoIVA.Grupo.12.Anio1">M_Impuestos_Comparativo_2!$BA$13</definedName>
    <definedName name="Impu.IngresoIVA.Grupo.13.Anio1">M_Impuestos_Comparativo_2!$BA$14</definedName>
    <definedName name="Impu.IngresoIVA.Grupo.14.Anio1">M_Impuestos_Comparativo_2!$BA$15</definedName>
    <definedName name="Impu.IngresoIVA.Grupo.15.Anio1">M_Impuestos_Comparativo_2!$BA$16</definedName>
    <definedName name="Impu.IngresoIVA.Grupo.16.Anio1">M_Impuestos_Comparativo_2!$BA$17</definedName>
    <definedName name="Impu.IngresoIVA.Grupo.17.Anio1">M_Impuestos_Comparativo_2!$BA$18</definedName>
    <definedName name="Impu.IngresoIVA.Grupo.18.Anio1">M_Impuestos_Comparativo_2!$BA$19</definedName>
    <definedName name="Impu.IngresoIVA.Grupo.19.Anio1">M_Impuestos_Comparativo_2!$BA$20</definedName>
    <definedName name="Impu.IngresoIVA.Grupo.2.Anio1">M_Impuestos_Comparativo_2!$BA$3</definedName>
    <definedName name="Impu.IngresoIVA.Grupo.20.Anio1">M_Impuestos_Comparativo_2!$BA$21</definedName>
    <definedName name="Impu.IngresoIVA.Grupo.21.Anio1">M_Impuestos_Comparativo_2!$BA$22</definedName>
    <definedName name="Impu.IngresoIVA.Grupo.22.Anio1">M_Impuestos_Comparativo_2!$BA$23</definedName>
    <definedName name="Impu.IngresoIVA.Grupo.23.Anio1">M_Impuestos_Comparativo_2!$BA$24</definedName>
    <definedName name="Impu.IngresoIVA.Grupo.24.Anio1">M_Impuestos_Comparativo_2!$BA$25</definedName>
    <definedName name="Impu.IngresoIVA.Grupo.25.Anio1">M_Impuestos_Comparativo_2!$BA$26</definedName>
    <definedName name="Impu.IngresoIVA.Grupo.26.Anio1">M_Impuestos_Comparativo_2!$BA$27</definedName>
    <definedName name="Impu.IngresoIVA.Grupo.27.Anio1">M_Impuestos_Comparativo_2!$BA$28</definedName>
    <definedName name="Impu.IngresoIVA.Grupo.28.Anio1">M_Impuestos_Comparativo_2!$BA$29</definedName>
    <definedName name="Impu.IngresoIVA.Grupo.29.Anio1">M_Impuestos_Comparativo_2!$BA$30</definedName>
    <definedName name="Impu.IngresoIVA.Grupo.3.Anio1">M_Impuestos_Comparativo_2!$BA$4</definedName>
    <definedName name="Impu.IngresoIVA.Grupo.30.Anio1">M_Impuestos_Comparativo_2!$BA$31</definedName>
    <definedName name="Impu.IngresoIVA.Grupo.31.Anio1">M_Impuestos_Comparativo_2!$BA$32</definedName>
    <definedName name="Impu.IngresoIVA.Grupo.32.Anio1">M_Impuestos_Comparativo_2!$BA$33</definedName>
    <definedName name="Impu.IngresoIVA.Grupo.33.Anio1">M_Impuestos_Comparativo_2!$BA$34</definedName>
    <definedName name="Impu.IngresoIVA.Grupo.34.Anio1">M_Impuestos_Comparativo_2!$BA$35</definedName>
    <definedName name="Impu.IngresoIVA.Grupo.35.Anio1">M_Impuestos_Comparativo_2!$BA$36</definedName>
    <definedName name="Impu.IngresoIVA.Grupo.36.Anio1">M_Impuestos_Comparativo_2!$BA$37</definedName>
    <definedName name="Impu.IngresoIVA.Grupo.37.Anio1">M_Impuestos_Comparativo_2!$BA$38</definedName>
    <definedName name="Impu.IngresoIVA.Grupo.38.Anio1">M_Impuestos_Comparativo_2!$BA$39</definedName>
    <definedName name="Impu.IngresoIVA.Grupo.39.Anio1">M_Impuestos_Comparativo_2!$BA$40</definedName>
    <definedName name="Impu.IngresoIVA.Grupo.4.Anio1">M_Impuestos_Comparativo_2!$BA$5</definedName>
    <definedName name="Impu.IngresoIVA.Grupo.40.Anio1">M_Impuestos_Comparativo_2!$BA$41</definedName>
    <definedName name="Impu.IngresoIVA.Grupo.41.Anio1">M_Impuestos_Comparativo_2!$BA$42</definedName>
    <definedName name="Impu.IngresoIVA.Grupo.42.Anio1">M_Impuestos_Comparativo_2!$BA$43</definedName>
    <definedName name="Impu.IngresoIVA.Grupo.43.Anio1">M_Impuestos_Comparativo_2!$BA$44</definedName>
    <definedName name="Impu.IngresoIVA.Grupo.44.Anio1">M_Impuestos_Comparativo_2!$BA$45</definedName>
    <definedName name="Impu.IngresoIVA.Grupo.45.Anio1">M_Impuestos_Comparativo_2!$BA$46</definedName>
    <definedName name="Impu.IngresoIVA.Grupo.46.Anio1">M_Impuestos_Comparativo_2!$BA$47</definedName>
    <definedName name="Impu.IngresoIVA.Grupo.47.Anio1">M_Impuestos_Comparativo_2!$BA$48</definedName>
    <definedName name="Impu.IngresoIVA.Grupo.48.Anio1">M_Impuestos_Comparativo_2!$BA$49</definedName>
    <definedName name="Impu.IngresoIVA.Grupo.49.Anio1">M_Impuestos_Comparativo_2!$BA$50</definedName>
    <definedName name="Impu.IngresoIVA.Grupo.5.Anio1">M_Impuestos_Comparativo_2!$BA$6</definedName>
    <definedName name="Impu.IngresoIVA.Grupo.50.Anio1">M_Impuestos_Comparativo_2!$BA$51</definedName>
    <definedName name="Impu.IngresoIVA.Grupo.51.Anio1">M_Impuestos_Comparativo_2!$BA$52</definedName>
    <definedName name="Impu.IngresoIVA.Grupo.52.Anio1">M_Impuestos_Comparativo_2!$BA$53</definedName>
    <definedName name="Impu.IngresoIVA.Grupo.53.Anio1">M_Impuestos_Comparativo_2!$BA$54</definedName>
    <definedName name="Impu.IngresoIVA.Grupo.54.Anio1">M_Impuestos_Comparativo_2!$BA$55</definedName>
    <definedName name="Impu.IngresoIVA.Grupo.55.Anio1">M_Impuestos_Comparativo_2!$BA$56</definedName>
    <definedName name="Impu.IngresoIVA.Grupo.56.Anio1">M_Impuestos_Comparativo_2!$BA$57</definedName>
    <definedName name="Impu.IngresoIVA.Grupo.57.Anio1">M_Impuestos_Comparativo_2!$BA$58</definedName>
    <definedName name="Impu.IngresoIVA.Grupo.58.Anio1">M_Impuestos_Comparativo_2!$BA$59</definedName>
    <definedName name="Impu.IngresoIVA.Grupo.6.Anio1">M_Impuestos_Comparativo_2!$BA$7</definedName>
    <definedName name="Impu.IngresoIVA.Grupo.7.Anio1">M_Impuestos_Comparativo_2!$BA$8</definedName>
    <definedName name="Impu.IngresoIVA.Grupo.8.Anio1">M_Impuestos_Comparativo_2!$BA$9</definedName>
    <definedName name="Impu.IngresoIVA.Grupo.9.Anio1">M_Impuestos_Comparativo_2!$BA$10</definedName>
    <definedName name="Impu.IngresoIVTM.Grupo.1.Anio1">M_Impuestos_Comparativo_2!$AY$2</definedName>
    <definedName name="Impu.IngresoIVTM.Grupo.10.Anio1">M_Impuestos_Comparativo_2!$AY$11</definedName>
    <definedName name="Impu.IngresoIVTM.Grupo.100.Anio1">M_Impuestos_Comparativo_2!$AY$101</definedName>
    <definedName name="Impu.IngresoIVTM.Grupo.11.Anio1">M_Impuestos_Comparativo_2!$AY$12</definedName>
    <definedName name="Impu.IngresoIVTM.Grupo.12.Anio1">M_Impuestos_Comparativo_2!$AY$13</definedName>
    <definedName name="Impu.IngresoIVTM.Grupo.13.Anio1">M_Impuestos_Comparativo_2!$AY$14</definedName>
    <definedName name="Impu.IngresoIVTM.Grupo.14.Anio1">M_Impuestos_Comparativo_2!$AY$15</definedName>
    <definedName name="Impu.IngresoIVTM.Grupo.15.Anio1">M_Impuestos_Comparativo_2!$AY$16</definedName>
    <definedName name="Impu.IngresoIVTM.Grupo.16.Anio1">M_Impuestos_Comparativo_2!$AY$17</definedName>
    <definedName name="Impu.IngresoIVTM.Grupo.17.Anio1">M_Impuestos_Comparativo_2!$AY$18</definedName>
    <definedName name="Impu.IngresoIVTM.Grupo.18.Anio1">M_Impuestos_Comparativo_2!$AY$19</definedName>
    <definedName name="Impu.IngresoIVTM.Grupo.19.Anio1">M_Impuestos_Comparativo_2!$AY$20</definedName>
    <definedName name="Impu.IngresoIVTM.Grupo.2.Anio1">M_Impuestos_Comparativo_2!$AY$3</definedName>
    <definedName name="Impu.IngresoIVTM.Grupo.20.Anio1">M_Impuestos_Comparativo_2!$AY$21</definedName>
    <definedName name="Impu.IngresoIVTM.Grupo.21.Anio1">M_Impuestos_Comparativo_2!$AY$22</definedName>
    <definedName name="Impu.IngresoIVTM.Grupo.22.Anio1">M_Impuestos_Comparativo_2!$AY$23</definedName>
    <definedName name="Impu.IngresoIVTM.Grupo.23.Anio1">M_Impuestos_Comparativo_2!$AY$24</definedName>
    <definedName name="Impu.IngresoIVTM.Grupo.24.Anio1">M_Impuestos_Comparativo_2!$AY$25</definedName>
    <definedName name="Impu.IngresoIVTM.Grupo.25.Anio1">M_Impuestos_Comparativo_2!$AY$26</definedName>
    <definedName name="Impu.IngresoIVTM.Grupo.26.Anio1">M_Impuestos_Comparativo_2!$AY$27</definedName>
    <definedName name="Impu.IngresoIVTM.Grupo.27.Anio1">M_Impuestos_Comparativo_2!$AY$28</definedName>
    <definedName name="Impu.IngresoIVTM.Grupo.28.Anio1">M_Impuestos_Comparativo_2!$AY$29</definedName>
    <definedName name="Impu.IngresoIVTM.Grupo.29.Anio1">M_Impuestos_Comparativo_2!$AY$30</definedName>
    <definedName name="Impu.IngresoIVTM.Grupo.3.Anio1">M_Impuestos_Comparativo_2!$AY$4</definedName>
    <definedName name="Impu.IngresoIVTM.Grupo.30.Anio1">M_Impuestos_Comparativo_2!$AY$31</definedName>
    <definedName name="Impu.IngresoIVTM.Grupo.31.Anio1">M_Impuestos_Comparativo_2!$AY$32</definedName>
    <definedName name="Impu.IngresoIVTM.Grupo.32.Anio1">M_Impuestos_Comparativo_2!$AY$33</definedName>
    <definedName name="Impu.IngresoIVTM.Grupo.33.Anio1">M_Impuestos_Comparativo_2!$AY$34</definedName>
    <definedName name="Impu.IngresoIVTM.Grupo.34.Anio1">M_Impuestos_Comparativo_2!$AY$35</definedName>
    <definedName name="Impu.IngresoIVTM.Grupo.35.Anio1">M_Impuestos_Comparativo_2!$AY$36</definedName>
    <definedName name="Impu.IngresoIVTM.Grupo.36.Anio1">M_Impuestos_Comparativo_2!$AY$37</definedName>
    <definedName name="Impu.IngresoIVTM.Grupo.37.Anio1">M_Impuestos_Comparativo_2!$AY$38</definedName>
    <definedName name="Impu.IngresoIVTM.Grupo.38.Anio1">M_Impuestos_Comparativo_2!$AY$39</definedName>
    <definedName name="Impu.IngresoIVTM.Grupo.39.Anio1">M_Impuestos_Comparativo_2!$AY$40</definedName>
    <definedName name="Impu.IngresoIVTM.Grupo.4.Anio1">M_Impuestos_Comparativo_2!$AY$5</definedName>
    <definedName name="Impu.IngresoIVTM.Grupo.40.Anio1">M_Impuestos_Comparativo_2!$AY$41</definedName>
    <definedName name="Impu.IngresoIVTM.Grupo.41.Anio1">M_Impuestos_Comparativo_2!$AY$42</definedName>
    <definedName name="Impu.IngresoIVTM.Grupo.42.Anio1">M_Impuestos_Comparativo_2!$AY$43</definedName>
    <definedName name="Impu.IngresoIVTM.Grupo.43.Anio1">M_Impuestos_Comparativo_2!$AY$44</definedName>
    <definedName name="Impu.IngresoIVTM.Grupo.44.Anio1">M_Impuestos_Comparativo_2!$AY$45</definedName>
    <definedName name="Impu.IngresoIVTM.Grupo.45.Anio1">M_Impuestos_Comparativo_2!$AY$46</definedName>
    <definedName name="Impu.IngresoIVTM.Grupo.46.Anio1">M_Impuestos_Comparativo_2!$AY$47</definedName>
    <definedName name="Impu.IngresoIVTM.Grupo.47.Anio1">M_Impuestos_Comparativo_2!$AY$48</definedName>
    <definedName name="Impu.IngresoIVTM.Grupo.48.Anio1">M_Impuestos_Comparativo_2!$AY$49</definedName>
    <definedName name="Impu.IngresoIVTM.Grupo.49.Anio1">M_Impuestos_Comparativo_2!$AY$50</definedName>
    <definedName name="Impu.IngresoIVTM.Grupo.5.Anio1">M_Impuestos_Comparativo_2!$AY$6</definedName>
    <definedName name="Impu.IngresoIVTM.Grupo.50.Anio1">M_Impuestos_Comparativo_2!$AY$51</definedName>
    <definedName name="Impu.IngresoIVTM.Grupo.51.Anio1">M_Impuestos_Comparativo_2!$AY$52</definedName>
    <definedName name="Impu.IngresoIVTM.Grupo.52.Anio1">M_Impuestos_Comparativo_2!$AY$53</definedName>
    <definedName name="Impu.IngresoIVTM.Grupo.53.Anio1">M_Impuestos_Comparativo_2!$AY$54</definedName>
    <definedName name="Impu.IngresoIVTM.Grupo.54.Anio1">M_Impuestos_Comparativo_2!$AY$55</definedName>
    <definedName name="Impu.IngresoIVTM.Grupo.55.Anio1">M_Impuestos_Comparativo_2!$AY$56</definedName>
    <definedName name="Impu.IngresoIVTM.Grupo.56.Anio1">M_Impuestos_Comparativo_2!$AY$57</definedName>
    <definedName name="Impu.IngresoIVTM.Grupo.57.Anio1">M_Impuestos_Comparativo_2!$AY$58</definedName>
    <definedName name="Impu.IngresoIVTM.Grupo.58.Anio1">M_Impuestos_Comparativo_2!$AY$59</definedName>
    <definedName name="Impu.IngresoIVTM.Grupo.6.Anio1">M_Impuestos_Comparativo_2!$AY$7</definedName>
    <definedName name="Impu.IngresoIVTM.Grupo.7.Anio1">M_Impuestos_Comparativo_2!$AY$8</definedName>
    <definedName name="Impu.IngresoIVTM.Grupo.8.Anio1">M_Impuestos_Comparativo_2!$AY$9</definedName>
    <definedName name="Impu.IngresoIVTM.Grupo.9.Anio1">M_Impuestos_Comparativo_2!$AY$10</definedName>
    <definedName name="Impu.Inmu.Grupo.1.Anio1">M_Impuestos_Comparativo_2!$E$2</definedName>
    <definedName name="Impu.Inmu.Grupo.10.Anio1">M_Impuestos_Comparativo_2!$E$11</definedName>
    <definedName name="Impu.Inmu.Grupo.100.Anio1">M_Impuestos_Comparativo_2!$E$101</definedName>
    <definedName name="Impu.Inmu.Grupo.11.Anio1">M_Impuestos_Comparativo_2!$E$12</definedName>
    <definedName name="Impu.Inmu.Grupo.12.Anio1">M_Impuestos_Comparativo_2!$E$13</definedName>
    <definedName name="Impu.Inmu.Grupo.13.Anio1">M_Impuestos_Comparativo_2!$E$14</definedName>
    <definedName name="Impu.Inmu.Grupo.14.Anio1">M_Impuestos_Comparativo_2!$E$15</definedName>
    <definedName name="Impu.Inmu.Grupo.15.Anio1">M_Impuestos_Comparativo_2!$E$16</definedName>
    <definedName name="Impu.Inmu.Grupo.16.Anio1">M_Impuestos_Comparativo_2!$E$17</definedName>
    <definedName name="Impu.Inmu.Grupo.17.Anio1">M_Impuestos_Comparativo_2!$E$18</definedName>
    <definedName name="Impu.Inmu.Grupo.18.Anio1">M_Impuestos_Comparativo_2!$E$19</definedName>
    <definedName name="Impu.Inmu.Grupo.19.Anio1">M_Impuestos_Comparativo_2!$E$20</definedName>
    <definedName name="Impu.Inmu.Grupo.2.Anio1">M_Impuestos_Comparativo_2!$E$3</definedName>
    <definedName name="Impu.Inmu.Grupo.20.Anio1">M_Impuestos_Comparativo_2!$E$21</definedName>
    <definedName name="Impu.Inmu.Grupo.21.Anio1">M_Impuestos_Comparativo_2!$E$22</definedName>
    <definedName name="Impu.Inmu.Grupo.22.Anio1">M_Impuestos_Comparativo_2!$E$23</definedName>
    <definedName name="Impu.Inmu.Grupo.23.Anio1">M_Impuestos_Comparativo_2!$E$24</definedName>
    <definedName name="Impu.Inmu.Grupo.24.Anio1">M_Impuestos_Comparativo_2!$E$25</definedName>
    <definedName name="Impu.Inmu.Grupo.25.Anio1">M_Impuestos_Comparativo_2!$E$26</definedName>
    <definedName name="Impu.Inmu.Grupo.26.Anio1">M_Impuestos_Comparativo_2!$E$27</definedName>
    <definedName name="Impu.Inmu.Grupo.27.Anio1">M_Impuestos_Comparativo_2!$E$28</definedName>
    <definedName name="Impu.Inmu.Grupo.28.Anio1">M_Impuestos_Comparativo_2!$E$29</definedName>
    <definedName name="Impu.Inmu.Grupo.29.Anio1">M_Impuestos_Comparativo_2!$E$30</definedName>
    <definedName name="Impu.Inmu.Grupo.3.Anio1">M_Impuestos_Comparativo_2!$E$4</definedName>
    <definedName name="Impu.Inmu.Grupo.30.Anio1">M_Impuestos_Comparativo_2!$E$31</definedName>
    <definedName name="Impu.Inmu.Grupo.31.Anio1">M_Impuestos_Comparativo_2!$E$32</definedName>
    <definedName name="Impu.Inmu.Grupo.32.Anio1">M_Impuestos_Comparativo_2!$E$33</definedName>
    <definedName name="Impu.Inmu.Grupo.33.Anio1">M_Impuestos_Comparativo_2!$E$34</definedName>
    <definedName name="Impu.Inmu.Grupo.34.Anio1">M_Impuestos_Comparativo_2!$E$35</definedName>
    <definedName name="Impu.Inmu.Grupo.35.Anio1">M_Impuestos_Comparativo_2!$E$36</definedName>
    <definedName name="Impu.Inmu.Grupo.36.Anio1">M_Impuestos_Comparativo_2!$E$37</definedName>
    <definedName name="Impu.Inmu.Grupo.37.Anio1">M_Impuestos_Comparativo_2!$E$38</definedName>
    <definedName name="Impu.Inmu.Grupo.38.Anio1">M_Impuestos_Comparativo_2!$E$39</definedName>
    <definedName name="Impu.Inmu.Grupo.39.Anio1">M_Impuestos_Comparativo_2!$E$40</definedName>
    <definedName name="Impu.Inmu.Grupo.4.Anio1">M_Impuestos_Comparativo_2!$E$5</definedName>
    <definedName name="Impu.Inmu.Grupo.40.Anio1">M_Impuestos_Comparativo_2!$E$41</definedName>
    <definedName name="Impu.Inmu.Grupo.41.Anio1">M_Impuestos_Comparativo_2!$E$42</definedName>
    <definedName name="Impu.Inmu.Grupo.42.Anio1">M_Impuestos_Comparativo_2!$E$43</definedName>
    <definedName name="Impu.Inmu.Grupo.43.Anio1">M_Impuestos_Comparativo_2!$E$44</definedName>
    <definedName name="Impu.Inmu.Grupo.44.Anio1">M_Impuestos_Comparativo_2!$E$45</definedName>
    <definedName name="Impu.Inmu.Grupo.45.Anio1">M_Impuestos_Comparativo_2!$E$46</definedName>
    <definedName name="Impu.Inmu.Grupo.46.Anio1">M_Impuestos_Comparativo_2!$E$47</definedName>
    <definedName name="Impu.Inmu.Grupo.47.Anio1">M_Impuestos_Comparativo_2!$E$48</definedName>
    <definedName name="Impu.Inmu.Grupo.48.Anio1">M_Impuestos_Comparativo_2!$E$49</definedName>
    <definedName name="Impu.Inmu.Grupo.49.Anio1">M_Impuestos_Comparativo_2!$E$50</definedName>
    <definedName name="Impu.Inmu.Grupo.5.Anio1">M_Impuestos_Comparativo_2!$E$6</definedName>
    <definedName name="Impu.Inmu.Grupo.50.Anio1">M_Impuestos_Comparativo_2!$E$51</definedName>
    <definedName name="Impu.Inmu.Grupo.51.Anio1">M_Impuestos_Comparativo_2!$E$52</definedName>
    <definedName name="Impu.Inmu.Grupo.52.Anio1">M_Impuestos_Comparativo_2!$E$53</definedName>
    <definedName name="Impu.Inmu.Grupo.53.Anio1">M_Impuestos_Comparativo_2!$E$54</definedName>
    <definedName name="Impu.Inmu.Grupo.54.Anio1">M_Impuestos_Comparativo_2!$E$55</definedName>
    <definedName name="Impu.Inmu.Grupo.55.Anio1">M_Impuestos_Comparativo_2!$E$56</definedName>
    <definedName name="Impu.Inmu.Grupo.56.Anio1">M_Impuestos_Comparativo_2!$E$57</definedName>
    <definedName name="Impu.Inmu.Grupo.57.Anio1">M_Impuestos_Comparativo_2!$E$58</definedName>
    <definedName name="Impu.Inmu.Grupo.58.Anio1">M_Impuestos_Comparativo_2!$E$59</definedName>
    <definedName name="Impu.Inmu.Grupo.6.Anio1">M_Impuestos_Comparativo_2!$E$7</definedName>
    <definedName name="Impu.Inmu.Grupo.7.Anio1">M_Impuestos_Comparativo_2!$E$8</definedName>
    <definedName name="Impu.Inmu.Grupo.8.Anio1">M_Impuestos_Comparativo_2!$E$9</definedName>
    <definedName name="Impu.Inmu.Grupo.9.Anio1">M_Impuestos_Comparativo_2!$E$10</definedName>
    <definedName name="Impu.IVTMBus.Grupo.1.Anio1">M_Impuestos_Comparativo_2!$R$2</definedName>
    <definedName name="Impu.IVTMBus.Grupo.10.Anio1">M_Impuestos_Comparativo_2!$R$11</definedName>
    <definedName name="Impu.IVTMBus.Grupo.100.Anio1">M_Impuestos_Comparativo_2!$R$101</definedName>
    <definedName name="Impu.IVTMBus.Grupo.11.Anio1">M_Impuestos_Comparativo_2!$R$12</definedName>
    <definedName name="Impu.IVTMBus.Grupo.12.Anio1">M_Impuestos_Comparativo_2!$R$13</definedName>
    <definedName name="Impu.IVTMBus.Grupo.13.Anio1">M_Impuestos_Comparativo_2!$R$14</definedName>
    <definedName name="Impu.IVTMBus.Grupo.14.Anio1">M_Impuestos_Comparativo_2!$R$15</definedName>
    <definedName name="Impu.IVTMBus.Grupo.15.Anio1">M_Impuestos_Comparativo_2!$R$16</definedName>
    <definedName name="Impu.IVTMBus.Grupo.16.Anio1">M_Impuestos_Comparativo_2!$R$17</definedName>
    <definedName name="Impu.IVTMBus.Grupo.17.Anio1">M_Impuestos_Comparativo_2!$R$18</definedName>
    <definedName name="Impu.IVTMBus.Grupo.18.Anio1">M_Impuestos_Comparativo_2!$R$19</definedName>
    <definedName name="Impu.IVTMBus.Grupo.19.Anio1">M_Impuestos_Comparativo_2!$R$20</definedName>
    <definedName name="Impu.IVTMBus.Grupo.2.Anio1">M_Impuestos_Comparativo_2!$R$3</definedName>
    <definedName name="Impu.IVTMBus.Grupo.20.Anio1">M_Impuestos_Comparativo_2!$R$21</definedName>
    <definedName name="Impu.IVTMBus.Grupo.21.Anio1">M_Impuestos_Comparativo_2!$R$22</definedName>
    <definedName name="Impu.IVTMBus.Grupo.22.Anio1">M_Impuestos_Comparativo_2!$R$23</definedName>
    <definedName name="Impu.IVTMBus.Grupo.23.Anio1">M_Impuestos_Comparativo_2!$R$24</definedName>
    <definedName name="Impu.IVTMBus.Grupo.24.Anio1">M_Impuestos_Comparativo_2!$R$25</definedName>
    <definedName name="Impu.IVTMBus.Grupo.25.Anio1">M_Impuestos_Comparativo_2!$R$26</definedName>
    <definedName name="Impu.IVTMBus.Grupo.26.Anio1">M_Impuestos_Comparativo_2!$R$27</definedName>
    <definedName name="Impu.IVTMBus.Grupo.27.Anio1">M_Impuestos_Comparativo_2!$R$28</definedName>
    <definedName name="Impu.IVTMBus.Grupo.28.Anio1">M_Impuestos_Comparativo_2!$R$29</definedName>
    <definedName name="Impu.IVTMBus.Grupo.29.Anio1">M_Impuestos_Comparativo_2!$R$30</definedName>
    <definedName name="Impu.IVTMBus.Grupo.3.Anio1">M_Impuestos_Comparativo_2!$R$4</definedName>
    <definedName name="Impu.IVTMBus.Grupo.30.Anio1">M_Impuestos_Comparativo_2!$R$31</definedName>
    <definedName name="Impu.IVTMBus.Grupo.31.Anio1">M_Impuestos_Comparativo_2!$R$32</definedName>
    <definedName name="Impu.IVTMBus.Grupo.32.Anio1">M_Impuestos_Comparativo_2!$R$33</definedName>
    <definedName name="Impu.IVTMBus.Grupo.33.Anio1">M_Impuestos_Comparativo_2!$R$34</definedName>
    <definedName name="Impu.IVTMBus.Grupo.34.Anio1">M_Impuestos_Comparativo_2!$R$35</definedName>
    <definedName name="Impu.IVTMBus.Grupo.35.Anio1">M_Impuestos_Comparativo_2!$R$36</definedName>
    <definedName name="Impu.IVTMBus.Grupo.36.Anio1">M_Impuestos_Comparativo_2!$R$37</definedName>
    <definedName name="Impu.IVTMBus.Grupo.37.Anio1">M_Impuestos_Comparativo_2!$R$38</definedName>
    <definedName name="Impu.IVTMBus.Grupo.38.Anio1">M_Impuestos_Comparativo_2!$R$39</definedName>
    <definedName name="Impu.IVTMBus.Grupo.39.Anio1">M_Impuestos_Comparativo_2!$R$40</definedName>
    <definedName name="Impu.IVTMBus.Grupo.4.Anio1">M_Impuestos_Comparativo_2!$R$5</definedName>
    <definedName name="Impu.IVTMBus.Grupo.40.Anio1">M_Impuestos_Comparativo_2!$R$41</definedName>
    <definedName name="Impu.IVTMBus.Grupo.41.Anio1">M_Impuestos_Comparativo_2!$R$42</definedName>
    <definedName name="Impu.IVTMBus.Grupo.42.Anio1">M_Impuestos_Comparativo_2!$R$43</definedName>
    <definedName name="Impu.IVTMBus.Grupo.43.Anio1">M_Impuestos_Comparativo_2!$R$44</definedName>
    <definedName name="Impu.IVTMBus.Grupo.44.Anio1">M_Impuestos_Comparativo_2!$R$45</definedName>
    <definedName name="Impu.IVTMBus.Grupo.45.Anio1">M_Impuestos_Comparativo_2!$R$46</definedName>
    <definedName name="Impu.IVTMBus.Grupo.46.Anio1">M_Impuestos_Comparativo_2!$R$47</definedName>
    <definedName name="Impu.IVTMBus.Grupo.47.Anio1">M_Impuestos_Comparativo_2!$R$48</definedName>
    <definedName name="Impu.IVTMBus.Grupo.48.Anio1">M_Impuestos_Comparativo_2!$R$49</definedName>
    <definedName name="Impu.IVTMBus.Grupo.49.Anio1">M_Impuestos_Comparativo_2!$R$50</definedName>
    <definedName name="Impu.IVTMBus.Grupo.5.Anio1">M_Impuestos_Comparativo_2!$R$6</definedName>
    <definedName name="Impu.IVTMBus.Grupo.50.Anio1">M_Impuestos_Comparativo_2!$R$51</definedName>
    <definedName name="Impu.IVTMBus.Grupo.51.Anio1">M_Impuestos_Comparativo_2!$R$52</definedName>
    <definedName name="Impu.IVTMBus.Grupo.52.Anio1">M_Impuestos_Comparativo_2!$R$53</definedName>
    <definedName name="Impu.IVTMBus.Grupo.53.Anio1">M_Impuestos_Comparativo_2!$R$54</definedName>
    <definedName name="Impu.IVTMBus.Grupo.54.Anio1">M_Impuestos_Comparativo_2!$R$55</definedName>
    <definedName name="Impu.IVTMBus.Grupo.55.Anio1">M_Impuestos_Comparativo_2!$R$56</definedName>
    <definedName name="Impu.IVTMBus.Grupo.56.Anio1">M_Impuestos_Comparativo_2!$R$57</definedName>
    <definedName name="Impu.IVTMBus.Grupo.57.Anio1">M_Impuestos_Comparativo_2!$R$58</definedName>
    <definedName name="Impu.IVTMBus.Grupo.58.Anio1">M_Impuestos_Comparativo_2!$R$59</definedName>
    <definedName name="Impu.IVTMBus.Grupo.6.Anio1">M_Impuestos_Comparativo_2!$R$7</definedName>
    <definedName name="Impu.IVTMBus.Grupo.7.Anio1">M_Impuestos_Comparativo_2!$R$8</definedName>
    <definedName name="Impu.IVTMBus.Grupo.8.Anio1">M_Impuestos_Comparativo_2!$R$9</definedName>
    <definedName name="Impu.IVTMBus.Grupo.9.Anio1">M_Impuestos_Comparativo_2!$R$10</definedName>
    <definedName name="Impu.IVTMBus2.Grupo.1.Anio1">M_Impuestos_Comparativo_2!$S$2</definedName>
    <definedName name="Impu.IVTMBus2.Grupo.10.Anio1">M_Impuestos_Comparativo_2!$S$11</definedName>
    <definedName name="Impu.IVTMBus2.Grupo.100.Anio1">M_Impuestos_Comparativo_2!$S$101</definedName>
    <definedName name="Impu.IVTMBus2.Grupo.11.Anio1">M_Impuestos_Comparativo_2!$S$12</definedName>
    <definedName name="Impu.IVTMBus2.Grupo.12.Anio1">M_Impuestos_Comparativo_2!$S$13</definedName>
    <definedName name="Impu.IVTMBus2.Grupo.13.Anio1">M_Impuestos_Comparativo_2!$S$14</definedName>
    <definedName name="Impu.IVTMBus2.Grupo.14.Anio1">M_Impuestos_Comparativo_2!$S$15</definedName>
    <definedName name="Impu.IVTMBus2.Grupo.15.Anio1">M_Impuestos_Comparativo_2!$S$16</definedName>
    <definedName name="Impu.IVTMBus2.Grupo.16.Anio1">M_Impuestos_Comparativo_2!$S$17</definedName>
    <definedName name="Impu.IVTMBus2.Grupo.17.Anio1">M_Impuestos_Comparativo_2!$S$18</definedName>
    <definedName name="Impu.IVTMBus2.Grupo.18.Anio1">M_Impuestos_Comparativo_2!$S$19</definedName>
    <definedName name="Impu.IVTMBus2.Grupo.19.Anio1">M_Impuestos_Comparativo_2!$S$20</definedName>
    <definedName name="Impu.IVTMBus2.Grupo.2.Anio1">M_Impuestos_Comparativo_2!$S$3</definedName>
    <definedName name="Impu.IVTMBus2.Grupo.20.Anio1">M_Impuestos_Comparativo_2!$S$21</definedName>
    <definedName name="Impu.IVTMBus2.Grupo.21.Anio1">M_Impuestos_Comparativo_2!$S$22</definedName>
    <definedName name="Impu.IVTMBus2.Grupo.22.Anio1">M_Impuestos_Comparativo_2!$S$23</definedName>
    <definedName name="Impu.IVTMBus2.Grupo.23.Anio1">M_Impuestos_Comparativo_2!$S$24</definedName>
    <definedName name="Impu.IVTMBus2.Grupo.24.Anio1">M_Impuestos_Comparativo_2!$S$25</definedName>
    <definedName name="Impu.IVTMBus2.Grupo.25.Anio1">M_Impuestos_Comparativo_2!$S$26</definedName>
    <definedName name="Impu.IVTMBus2.Grupo.26.Anio1">M_Impuestos_Comparativo_2!$S$27</definedName>
    <definedName name="Impu.IVTMBus2.Grupo.27.Anio1">M_Impuestos_Comparativo_2!$S$28</definedName>
    <definedName name="Impu.IVTMBus2.Grupo.28.Anio1">M_Impuestos_Comparativo_2!$S$29</definedName>
    <definedName name="Impu.IVTMBus2.Grupo.29.Anio1">M_Impuestos_Comparativo_2!$S$30</definedName>
    <definedName name="Impu.IVTMBus2.Grupo.3.Anio1">M_Impuestos_Comparativo_2!$S$4</definedName>
    <definedName name="Impu.IVTMBus2.Grupo.30.Anio1">M_Impuestos_Comparativo_2!$S$31</definedName>
    <definedName name="Impu.IVTMBus2.Grupo.31.Anio1">M_Impuestos_Comparativo_2!$S$32</definedName>
    <definedName name="Impu.IVTMBus2.Grupo.32.Anio1">M_Impuestos_Comparativo_2!$S$33</definedName>
    <definedName name="Impu.IVTMBus2.Grupo.33.Anio1">M_Impuestos_Comparativo_2!$S$34</definedName>
    <definedName name="Impu.IVTMBus2.Grupo.34.Anio1">M_Impuestos_Comparativo_2!$S$35</definedName>
    <definedName name="Impu.IVTMBus2.Grupo.35.Anio1">M_Impuestos_Comparativo_2!$S$36</definedName>
    <definedName name="Impu.IVTMBus2.Grupo.36.Anio1">M_Impuestos_Comparativo_2!$S$37</definedName>
    <definedName name="Impu.IVTMBus2.Grupo.37.Anio1">M_Impuestos_Comparativo_2!$S$38</definedName>
    <definedName name="Impu.IVTMBus2.Grupo.38.Anio1">M_Impuestos_Comparativo_2!$S$39</definedName>
    <definedName name="Impu.IVTMBus2.Grupo.39.Anio1">M_Impuestos_Comparativo_2!$S$40</definedName>
    <definedName name="Impu.IVTMBus2.Grupo.4.Anio1">M_Impuestos_Comparativo_2!$S$5</definedName>
    <definedName name="Impu.IVTMBus2.Grupo.40.Anio1">M_Impuestos_Comparativo_2!$S$41</definedName>
    <definedName name="Impu.IVTMBus2.Grupo.41.Anio1">M_Impuestos_Comparativo_2!$S$42</definedName>
    <definedName name="Impu.IVTMBus2.Grupo.42.Anio1">M_Impuestos_Comparativo_2!$S$43</definedName>
    <definedName name="Impu.IVTMBus2.Grupo.43.Anio1">M_Impuestos_Comparativo_2!$S$44</definedName>
    <definedName name="Impu.IVTMBus2.Grupo.44.Anio1">M_Impuestos_Comparativo_2!$S$45</definedName>
    <definedName name="Impu.IVTMBus2.Grupo.45.Anio1">M_Impuestos_Comparativo_2!$S$46</definedName>
    <definedName name="Impu.IVTMBus2.Grupo.46.Anio1">M_Impuestos_Comparativo_2!$S$47</definedName>
    <definedName name="Impu.IVTMBus2.Grupo.47.Anio1">M_Impuestos_Comparativo_2!$S$48</definedName>
    <definedName name="Impu.IVTMBus2.Grupo.48.Anio1">M_Impuestos_Comparativo_2!$S$49</definedName>
    <definedName name="Impu.IVTMBus2.Grupo.49.Anio1">M_Impuestos_Comparativo_2!$S$50</definedName>
    <definedName name="Impu.IVTMBus2.Grupo.5.Anio1">M_Impuestos_Comparativo_2!$S$6</definedName>
    <definedName name="Impu.IVTMBus2.Grupo.50.Anio1">M_Impuestos_Comparativo_2!$S$51</definedName>
    <definedName name="Impu.IVTMBus2.Grupo.51.Anio1">M_Impuestos_Comparativo_2!$S$52</definedName>
    <definedName name="Impu.IVTMBus2.Grupo.52.Anio1">M_Impuestos_Comparativo_2!$S$53</definedName>
    <definedName name="Impu.IVTMBus2.Grupo.53.Anio1">M_Impuestos_Comparativo_2!$S$54</definedName>
    <definedName name="Impu.IVTMBus2.Grupo.54.Anio1">M_Impuestos_Comparativo_2!$S$55</definedName>
    <definedName name="Impu.IVTMBus2.Grupo.55.Anio1">M_Impuestos_Comparativo_2!$S$56</definedName>
    <definedName name="Impu.IVTMBus2.Grupo.56.Anio1">M_Impuestos_Comparativo_2!$S$57</definedName>
    <definedName name="Impu.IVTMBus2.Grupo.57.Anio1">M_Impuestos_Comparativo_2!$S$58</definedName>
    <definedName name="Impu.IVTMBus2.Grupo.58.Anio1">M_Impuestos_Comparativo_2!$S$59</definedName>
    <definedName name="Impu.IVTMBus2.Grupo.6.Anio1">M_Impuestos_Comparativo_2!$S$7</definedName>
    <definedName name="Impu.IVTMBus2.Grupo.7.Anio1">M_Impuestos_Comparativo_2!$S$8</definedName>
    <definedName name="Impu.IVTMBus2.Grupo.8.Anio1">M_Impuestos_Comparativo_2!$S$9</definedName>
    <definedName name="Impu.IVTMBus2.Grupo.9.Anio1">M_Impuestos_Comparativo_2!$S$10</definedName>
    <definedName name="Impu.IVTMBus3.Grupo.1.Anio1">M_Impuestos_Comparativo_2!$T$2</definedName>
    <definedName name="Impu.IVTMBus3.Grupo.10.Anio1">M_Impuestos_Comparativo_2!$T$11</definedName>
    <definedName name="Impu.IVTMBus3.Grupo.100.Anio1">M_Impuestos_Comparativo_2!$T$101</definedName>
    <definedName name="Impu.IVTMBus3.Grupo.11.Anio1">M_Impuestos_Comparativo_2!$T$12</definedName>
    <definedName name="Impu.IVTMBus3.Grupo.12.Anio1">M_Impuestos_Comparativo_2!$T$13</definedName>
    <definedName name="Impu.IVTMBus3.Grupo.13.Anio1">M_Impuestos_Comparativo_2!$T$14</definedName>
    <definedName name="Impu.IVTMBus3.Grupo.14.Anio1">M_Impuestos_Comparativo_2!$T$15</definedName>
    <definedName name="Impu.IVTMBus3.Grupo.15.Anio1">M_Impuestos_Comparativo_2!$T$16</definedName>
    <definedName name="Impu.IVTMBus3.Grupo.16.Anio1">M_Impuestos_Comparativo_2!$T$17</definedName>
    <definedName name="Impu.IVTMBus3.Grupo.17.Anio1">M_Impuestos_Comparativo_2!$T$18</definedName>
    <definedName name="Impu.IVTMBus3.Grupo.18.Anio1">M_Impuestos_Comparativo_2!$T$19</definedName>
    <definedName name="Impu.IVTMBus3.Grupo.19.Anio1">M_Impuestos_Comparativo_2!$T$20</definedName>
    <definedName name="Impu.IVTMBus3.Grupo.2.Anio1">M_Impuestos_Comparativo_2!$T$3</definedName>
    <definedName name="Impu.IVTMBus3.Grupo.20.Anio1">M_Impuestos_Comparativo_2!$T$21</definedName>
    <definedName name="Impu.IVTMBus3.Grupo.21.Anio1">M_Impuestos_Comparativo_2!$T$22</definedName>
    <definedName name="Impu.IVTMBus3.Grupo.22.Anio1">M_Impuestos_Comparativo_2!$T$23</definedName>
    <definedName name="Impu.IVTMBus3.Grupo.23.Anio1">M_Impuestos_Comparativo_2!$T$24</definedName>
    <definedName name="Impu.IVTMBus3.Grupo.24.Anio1">M_Impuestos_Comparativo_2!$T$25</definedName>
    <definedName name="Impu.IVTMBus3.Grupo.25.Anio1">M_Impuestos_Comparativo_2!$T$26</definedName>
    <definedName name="Impu.IVTMBus3.Grupo.26.Anio1">M_Impuestos_Comparativo_2!$T$27</definedName>
    <definedName name="Impu.IVTMBus3.Grupo.27.Anio1">M_Impuestos_Comparativo_2!$T$28</definedName>
    <definedName name="Impu.IVTMBus3.Grupo.28.Anio1">M_Impuestos_Comparativo_2!$T$29</definedName>
    <definedName name="Impu.IVTMBus3.Grupo.29.Anio1">M_Impuestos_Comparativo_2!$T$30</definedName>
    <definedName name="Impu.IVTMBus3.Grupo.3.Anio1">M_Impuestos_Comparativo_2!$T$4</definedName>
    <definedName name="Impu.IVTMBus3.Grupo.30.Anio1">M_Impuestos_Comparativo_2!$T$31</definedName>
    <definedName name="Impu.IVTMBus3.Grupo.31.Anio1">M_Impuestos_Comparativo_2!$T$32</definedName>
    <definedName name="Impu.IVTMBus3.Grupo.32.Anio1">M_Impuestos_Comparativo_2!$T$33</definedName>
    <definedName name="Impu.IVTMBus3.Grupo.33.Anio1">M_Impuestos_Comparativo_2!$T$34</definedName>
    <definedName name="Impu.IVTMBus3.Grupo.34.Anio1">M_Impuestos_Comparativo_2!$T$35</definedName>
    <definedName name="Impu.IVTMBus3.Grupo.35.Anio1">M_Impuestos_Comparativo_2!$T$36</definedName>
    <definedName name="Impu.IVTMBus3.Grupo.36.Anio1">M_Impuestos_Comparativo_2!$T$37</definedName>
    <definedName name="Impu.IVTMBus3.Grupo.37.Anio1">M_Impuestos_Comparativo_2!$T$38</definedName>
    <definedName name="Impu.IVTMBus3.Grupo.38.Anio1">M_Impuestos_Comparativo_2!$T$39</definedName>
    <definedName name="Impu.IVTMBus3.Grupo.39.Anio1">M_Impuestos_Comparativo_2!$T$40</definedName>
    <definedName name="Impu.IVTMBus3.Grupo.4.Anio1">M_Impuestos_Comparativo_2!$T$5</definedName>
    <definedName name="Impu.IVTMBus3.Grupo.40.Anio1">M_Impuestos_Comparativo_2!$T$41</definedName>
    <definedName name="Impu.IVTMBus3.Grupo.41.Anio1">M_Impuestos_Comparativo_2!$T$42</definedName>
    <definedName name="Impu.IVTMBus3.Grupo.42.Anio1">M_Impuestos_Comparativo_2!$T$43</definedName>
    <definedName name="Impu.IVTMBus3.Grupo.43.Anio1">M_Impuestos_Comparativo_2!$T$44</definedName>
    <definedName name="Impu.IVTMBus3.Grupo.44.Anio1">M_Impuestos_Comparativo_2!$T$45</definedName>
    <definedName name="Impu.IVTMBus3.Grupo.45.Anio1">M_Impuestos_Comparativo_2!$T$46</definedName>
    <definedName name="Impu.IVTMBus3.Grupo.46.Anio1">M_Impuestos_Comparativo_2!$T$47</definedName>
    <definedName name="Impu.IVTMBus3.Grupo.47.Anio1">M_Impuestos_Comparativo_2!$T$48</definedName>
    <definedName name="Impu.IVTMBus3.Grupo.48.Anio1">M_Impuestos_Comparativo_2!$T$49</definedName>
    <definedName name="Impu.IVTMBus3.Grupo.49.Anio1">M_Impuestos_Comparativo_2!$T$50</definedName>
    <definedName name="Impu.IVTMBus3.Grupo.5.Anio1">M_Impuestos_Comparativo_2!$T$6</definedName>
    <definedName name="Impu.IVTMBus3.Grupo.50.Anio1">M_Impuestos_Comparativo_2!$T$51</definedName>
    <definedName name="Impu.IVTMBus3.Grupo.51.Anio1">M_Impuestos_Comparativo_2!$T$52</definedName>
    <definedName name="Impu.IVTMBus3.Grupo.52.Anio1">M_Impuestos_Comparativo_2!$T$53</definedName>
    <definedName name="Impu.IVTMBus3.Grupo.53.Anio1">M_Impuestos_Comparativo_2!$T$54</definedName>
    <definedName name="Impu.IVTMBus3.Grupo.54.Anio1">M_Impuestos_Comparativo_2!$T$55</definedName>
    <definedName name="Impu.IVTMBus3.Grupo.55.Anio1">M_Impuestos_Comparativo_2!$T$56</definedName>
    <definedName name="Impu.IVTMBus3.Grupo.56.Anio1">M_Impuestos_Comparativo_2!$T$57</definedName>
    <definedName name="Impu.IVTMBus3.Grupo.57.Anio1">M_Impuestos_Comparativo_2!$T$58</definedName>
    <definedName name="Impu.IVTMBus3.Grupo.58.Anio1">M_Impuestos_Comparativo_2!$T$59</definedName>
    <definedName name="Impu.IVTMBus3.Grupo.6.Anio1">M_Impuestos_Comparativo_2!$T$7</definedName>
    <definedName name="Impu.IVTMBus3.Grupo.7.Anio1">M_Impuestos_Comparativo_2!$T$8</definedName>
    <definedName name="Impu.IVTMBus3.Grupo.8.Anio1">M_Impuestos_Comparativo_2!$T$9</definedName>
    <definedName name="Impu.IVTMBus3.Grupo.9.Anio1">M_Impuestos_Comparativo_2!$T$10</definedName>
    <definedName name="Impu.IVTMCamion.Grupo.1.Anio1">M_Impuestos_Comparativo_2!$U$2</definedName>
    <definedName name="Impu.IVTMCamion.Grupo.10.Anio1">M_Impuestos_Comparativo_2!$U$11</definedName>
    <definedName name="Impu.IVTMCamion.Grupo.100.Anio1">M_Impuestos_Comparativo_2!$U$101</definedName>
    <definedName name="Impu.IVTMCamion.Grupo.11.Anio1">M_Impuestos_Comparativo_2!$U$12</definedName>
    <definedName name="Impu.IVTMCamion.Grupo.12.Anio1">M_Impuestos_Comparativo_2!$U$13</definedName>
    <definedName name="Impu.IVTMCamion.Grupo.13.Anio1">M_Impuestos_Comparativo_2!$U$14</definedName>
    <definedName name="Impu.IVTMCamion.Grupo.14.Anio1">M_Impuestos_Comparativo_2!$U$15</definedName>
    <definedName name="Impu.IVTMCamion.Grupo.15.Anio1">M_Impuestos_Comparativo_2!$U$16</definedName>
    <definedName name="Impu.IVTMCamion.Grupo.16.Anio1">M_Impuestos_Comparativo_2!$U$17</definedName>
    <definedName name="Impu.IVTMCamion.Grupo.17.Anio1">M_Impuestos_Comparativo_2!$U$18</definedName>
    <definedName name="Impu.IVTMCamion.Grupo.18.Anio1">M_Impuestos_Comparativo_2!$U$19</definedName>
    <definedName name="Impu.IVTMCamion.Grupo.19.Anio1">M_Impuestos_Comparativo_2!$U$20</definedName>
    <definedName name="Impu.IVTMCamion.Grupo.2.Anio1">M_Impuestos_Comparativo_2!$U$3</definedName>
    <definedName name="Impu.IVTMCamion.Grupo.20.Anio1">M_Impuestos_Comparativo_2!$U$21</definedName>
    <definedName name="Impu.IVTMCamion.Grupo.21.Anio1">M_Impuestos_Comparativo_2!$U$22</definedName>
    <definedName name="Impu.IVTMCamion.Grupo.22.Anio1">M_Impuestos_Comparativo_2!$U$23</definedName>
    <definedName name="Impu.IVTMCamion.Grupo.23.Anio1">M_Impuestos_Comparativo_2!$U$24</definedName>
    <definedName name="Impu.IVTMCamion.Grupo.24.Anio1">M_Impuestos_Comparativo_2!$U$25</definedName>
    <definedName name="Impu.IVTMCamion.Grupo.25.Anio1">M_Impuestos_Comparativo_2!$U$26</definedName>
    <definedName name="Impu.IVTMCamion.Grupo.26.Anio1">M_Impuestos_Comparativo_2!$U$27</definedName>
    <definedName name="Impu.IVTMCamion.Grupo.27.Anio1">M_Impuestos_Comparativo_2!$U$28</definedName>
    <definedName name="Impu.IVTMCamion.Grupo.28.Anio1">M_Impuestos_Comparativo_2!$U$29</definedName>
    <definedName name="Impu.IVTMCamion.Grupo.29.Anio1">M_Impuestos_Comparativo_2!$U$30</definedName>
    <definedName name="Impu.IVTMCamion.Grupo.3.Anio1">M_Impuestos_Comparativo_2!$U$4</definedName>
    <definedName name="Impu.IVTMCamion.Grupo.30.Anio1">M_Impuestos_Comparativo_2!$U$31</definedName>
    <definedName name="Impu.IVTMCamion.Grupo.31.Anio1">M_Impuestos_Comparativo_2!$U$32</definedName>
    <definedName name="Impu.IVTMCamion.Grupo.32.Anio1">M_Impuestos_Comparativo_2!$U$33</definedName>
    <definedName name="Impu.IVTMCamion.Grupo.33.Anio1">M_Impuestos_Comparativo_2!$U$34</definedName>
    <definedName name="Impu.IVTMCamion.Grupo.34.Anio1">M_Impuestos_Comparativo_2!$U$35</definedName>
    <definedName name="Impu.IVTMCamion.Grupo.35.Anio1">M_Impuestos_Comparativo_2!$U$36</definedName>
    <definedName name="Impu.IVTMCamion.Grupo.36.Anio1">M_Impuestos_Comparativo_2!$U$37</definedName>
    <definedName name="Impu.IVTMCamion.Grupo.37.Anio1">M_Impuestos_Comparativo_2!$U$38</definedName>
    <definedName name="Impu.IVTMCamion.Grupo.38.Anio1">M_Impuestos_Comparativo_2!$U$39</definedName>
    <definedName name="Impu.IVTMCamion.Grupo.39.Anio1">M_Impuestos_Comparativo_2!$U$40</definedName>
    <definedName name="Impu.IVTMCamion.Grupo.4.Anio1">M_Impuestos_Comparativo_2!$U$5</definedName>
    <definedName name="Impu.IVTMCamion.Grupo.40.Anio1">M_Impuestos_Comparativo_2!$U$41</definedName>
    <definedName name="Impu.IVTMCamion.Grupo.41.Anio1">M_Impuestos_Comparativo_2!$U$42</definedName>
    <definedName name="Impu.IVTMCamion.Grupo.42.Anio1">M_Impuestos_Comparativo_2!$U$43</definedName>
    <definedName name="Impu.IVTMCamion.Grupo.43.Anio1">M_Impuestos_Comparativo_2!$U$44</definedName>
    <definedName name="Impu.IVTMCamion.Grupo.44.Anio1">M_Impuestos_Comparativo_2!$U$45</definedName>
    <definedName name="Impu.IVTMCamion.Grupo.45.Anio1">M_Impuestos_Comparativo_2!$U$46</definedName>
    <definedName name="Impu.IVTMCamion.Grupo.46.Anio1">M_Impuestos_Comparativo_2!$U$47</definedName>
    <definedName name="Impu.IVTMCamion.Grupo.47.Anio1">M_Impuestos_Comparativo_2!$U$48</definedName>
    <definedName name="Impu.IVTMCamion.Grupo.48.Anio1">M_Impuestos_Comparativo_2!$U$49</definedName>
    <definedName name="Impu.IVTMCamion.Grupo.49.Anio1">M_Impuestos_Comparativo_2!$U$50</definedName>
    <definedName name="Impu.IVTMCamion.Grupo.5.Anio1">M_Impuestos_Comparativo_2!$U$6</definedName>
    <definedName name="Impu.IVTMCamion.Grupo.50.Anio1">M_Impuestos_Comparativo_2!$U$51</definedName>
    <definedName name="Impu.IVTMCamion.Grupo.51.Anio1">M_Impuestos_Comparativo_2!$U$52</definedName>
    <definedName name="Impu.IVTMCamion.Grupo.52.Anio1">M_Impuestos_Comparativo_2!$U$53</definedName>
    <definedName name="Impu.IVTMCamion.Grupo.53.Anio1">M_Impuestos_Comparativo_2!$U$54</definedName>
    <definedName name="Impu.IVTMCamion.Grupo.54.Anio1">M_Impuestos_Comparativo_2!$U$55</definedName>
    <definedName name="Impu.IVTMCamion.Grupo.55.Anio1">M_Impuestos_Comparativo_2!$U$56</definedName>
    <definedName name="Impu.IVTMCamion.Grupo.56.Anio1">M_Impuestos_Comparativo_2!$U$57</definedName>
    <definedName name="Impu.IVTMCamion.Grupo.57.Anio1">M_Impuestos_Comparativo_2!$U$58</definedName>
    <definedName name="Impu.IVTMCamion.Grupo.58.Anio1">M_Impuestos_Comparativo_2!$U$59</definedName>
    <definedName name="Impu.IVTMCamion.Grupo.6.Anio1">M_Impuestos_Comparativo_2!$U$7</definedName>
    <definedName name="Impu.IVTMCamion.Grupo.7.Anio1">M_Impuestos_Comparativo_2!$U$8</definedName>
    <definedName name="Impu.IVTMCamion.Grupo.8.Anio1">M_Impuestos_Comparativo_2!$U$9</definedName>
    <definedName name="Impu.IVTMCamion.Grupo.9.Anio1">M_Impuestos_Comparativo_2!$U$10</definedName>
    <definedName name="Impu.IVTMCamion2.Grupo.1.Anio1">M_Impuestos_Comparativo_2!$V$2</definedName>
    <definedName name="Impu.IVTMCamion2.Grupo.10.Anio1">M_Impuestos_Comparativo_2!$V$11</definedName>
    <definedName name="Impu.IVTMCamion2.Grupo.100.Anio1">M_Impuestos_Comparativo_2!$V$101</definedName>
    <definedName name="Impu.IVTMCamion2.Grupo.11.Anio1">M_Impuestos_Comparativo_2!$V$12</definedName>
    <definedName name="Impu.IVTMCamion2.Grupo.12.Anio1">M_Impuestos_Comparativo_2!$V$13</definedName>
    <definedName name="Impu.IVTMCamion2.Grupo.13.Anio1">M_Impuestos_Comparativo_2!$V$14</definedName>
    <definedName name="Impu.IVTMCamion2.Grupo.14.Anio1">M_Impuestos_Comparativo_2!$V$15</definedName>
    <definedName name="Impu.IVTMCamion2.Grupo.15.Anio1">M_Impuestos_Comparativo_2!$V$16</definedName>
    <definedName name="Impu.IVTMCamion2.Grupo.16.Anio1">M_Impuestos_Comparativo_2!$V$17</definedName>
    <definedName name="Impu.IVTMCamion2.Grupo.17.Anio1">M_Impuestos_Comparativo_2!$V$18</definedName>
    <definedName name="Impu.IVTMCamion2.Grupo.18.Anio1">M_Impuestos_Comparativo_2!$V$19</definedName>
    <definedName name="Impu.IVTMCamion2.Grupo.19.Anio1">M_Impuestos_Comparativo_2!$V$20</definedName>
    <definedName name="Impu.IVTMCamion2.Grupo.2.Anio1">M_Impuestos_Comparativo_2!$V$3</definedName>
    <definedName name="Impu.IVTMCamion2.Grupo.20.Anio1">M_Impuestos_Comparativo_2!$V$21</definedName>
    <definedName name="Impu.IVTMCamion2.Grupo.21.Anio1">M_Impuestos_Comparativo_2!$V$22</definedName>
    <definedName name="Impu.IVTMCamion2.Grupo.22.Anio1">M_Impuestos_Comparativo_2!$V$23</definedName>
    <definedName name="Impu.IVTMCamion2.Grupo.23.Anio1">M_Impuestos_Comparativo_2!$V$24</definedName>
    <definedName name="Impu.IVTMCamion2.Grupo.24.Anio1">M_Impuestos_Comparativo_2!$V$25</definedName>
    <definedName name="Impu.IVTMCamion2.Grupo.25.Anio1">M_Impuestos_Comparativo_2!$V$26</definedName>
    <definedName name="Impu.IVTMCamion2.Grupo.26.Anio1">M_Impuestos_Comparativo_2!$V$27</definedName>
    <definedName name="Impu.IVTMCamion2.Grupo.27.Anio1">M_Impuestos_Comparativo_2!$V$28</definedName>
    <definedName name="Impu.IVTMCamion2.Grupo.28.Anio1">M_Impuestos_Comparativo_2!$V$29</definedName>
    <definedName name="Impu.IVTMCamion2.Grupo.29.Anio1">M_Impuestos_Comparativo_2!$V$30</definedName>
    <definedName name="Impu.IVTMCamion2.Grupo.3.Anio1">M_Impuestos_Comparativo_2!$V$4</definedName>
    <definedName name="Impu.IVTMCamion2.Grupo.30.Anio1">M_Impuestos_Comparativo_2!$V$31</definedName>
    <definedName name="Impu.IVTMCamion2.Grupo.31.Anio1">M_Impuestos_Comparativo_2!$V$32</definedName>
    <definedName name="Impu.IVTMCamion2.Grupo.32.Anio1">M_Impuestos_Comparativo_2!$V$33</definedName>
    <definedName name="Impu.IVTMCamion2.Grupo.33.Anio1">M_Impuestos_Comparativo_2!$V$34</definedName>
    <definedName name="Impu.IVTMCamion2.Grupo.34.Anio1">M_Impuestos_Comparativo_2!$V$35</definedName>
    <definedName name="Impu.IVTMCamion2.Grupo.35.Anio1">M_Impuestos_Comparativo_2!$V$36</definedName>
    <definedName name="Impu.IVTMCamion2.Grupo.36.Anio1">M_Impuestos_Comparativo_2!$V$37</definedName>
    <definedName name="Impu.IVTMCamion2.Grupo.37.Anio1">M_Impuestos_Comparativo_2!$V$38</definedName>
    <definedName name="Impu.IVTMCamion2.Grupo.38.Anio1">M_Impuestos_Comparativo_2!$V$39</definedName>
    <definedName name="Impu.IVTMCamion2.Grupo.39.Anio1">M_Impuestos_Comparativo_2!$V$40</definedName>
    <definedName name="Impu.IVTMCamion2.Grupo.4.Anio1">M_Impuestos_Comparativo_2!$V$5</definedName>
    <definedName name="Impu.IVTMCamion2.Grupo.40.Anio1">M_Impuestos_Comparativo_2!$V$41</definedName>
    <definedName name="Impu.IVTMCamion2.Grupo.41.Anio1">M_Impuestos_Comparativo_2!$V$42</definedName>
    <definedName name="Impu.IVTMCamion2.Grupo.42.Anio1">M_Impuestos_Comparativo_2!$V$43</definedName>
    <definedName name="Impu.IVTMCamion2.Grupo.43.Anio1">M_Impuestos_Comparativo_2!$V$44</definedName>
    <definedName name="Impu.IVTMCamion2.Grupo.44.Anio1">M_Impuestos_Comparativo_2!$V$45</definedName>
    <definedName name="Impu.IVTMCamion2.Grupo.45.Anio1">M_Impuestos_Comparativo_2!$V$46</definedName>
    <definedName name="Impu.IVTMCamion2.Grupo.46.Anio1">M_Impuestos_Comparativo_2!$V$47</definedName>
    <definedName name="Impu.IVTMCamion2.Grupo.47.Anio1">M_Impuestos_Comparativo_2!$V$48</definedName>
    <definedName name="Impu.IVTMCamion2.Grupo.48.Anio1">M_Impuestos_Comparativo_2!$V$49</definedName>
    <definedName name="Impu.IVTMCamion2.Grupo.49.Anio1">M_Impuestos_Comparativo_2!$V$50</definedName>
    <definedName name="Impu.IVTMCamion2.Grupo.5.Anio1">M_Impuestos_Comparativo_2!$V$6</definedName>
    <definedName name="Impu.IVTMCamion2.Grupo.50.Anio1">M_Impuestos_Comparativo_2!$V$51</definedName>
    <definedName name="Impu.IVTMCamion2.Grupo.51.Anio1">M_Impuestos_Comparativo_2!$V$52</definedName>
    <definedName name="Impu.IVTMCamion2.Grupo.52.Anio1">M_Impuestos_Comparativo_2!$V$53</definedName>
    <definedName name="Impu.IVTMCamion2.Grupo.53.Anio1">M_Impuestos_Comparativo_2!$V$54</definedName>
    <definedName name="Impu.IVTMCamion2.Grupo.54.Anio1">M_Impuestos_Comparativo_2!$V$55</definedName>
    <definedName name="Impu.IVTMCamion2.Grupo.55.Anio1">M_Impuestos_Comparativo_2!$V$56</definedName>
    <definedName name="Impu.IVTMCamion2.Grupo.56.Anio1">M_Impuestos_Comparativo_2!$V$57</definedName>
    <definedName name="Impu.IVTMCamion2.Grupo.57.Anio1">M_Impuestos_Comparativo_2!$V$58</definedName>
    <definedName name="Impu.IVTMCamion2.Grupo.58.Anio1">M_Impuestos_Comparativo_2!$V$59</definedName>
    <definedName name="Impu.IVTMCamion2.Grupo.6.Anio1">M_Impuestos_Comparativo_2!$V$7</definedName>
    <definedName name="Impu.IVTMCamion2.Grupo.7.Anio1">M_Impuestos_Comparativo_2!$V$8</definedName>
    <definedName name="Impu.IVTMCamion2.Grupo.8.Anio1">M_Impuestos_Comparativo_2!$V$9</definedName>
    <definedName name="Impu.IVTMCamion2.Grupo.9.Anio1">M_Impuestos_Comparativo_2!$V$10</definedName>
    <definedName name="Impu.IVTMCamion3.Grupo.1.Anio1">M_Impuestos_Comparativo_2!$W$2</definedName>
    <definedName name="Impu.IVTMCamion3.Grupo.10.Anio1">M_Impuestos_Comparativo_2!$W$11</definedName>
    <definedName name="Impu.IVTMCamion3.Grupo.100.Anio1">M_Impuestos_Comparativo_2!$W$101</definedName>
    <definedName name="Impu.IVTMCamion3.Grupo.11.Anio1">M_Impuestos_Comparativo_2!$W$12</definedName>
    <definedName name="Impu.IVTMCamion3.Grupo.12.Anio1">M_Impuestos_Comparativo_2!$W$13</definedName>
    <definedName name="Impu.IVTMCamion3.Grupo.13.Anio1">M_Impuestos_Comparativo_2!$W$14</definedName>
    <definedName name="Impu.IVTMCamion3.Grupo.14.Anio1">M_Impuestos_Comparativo_2!$W$15</definedName>
    <definedName name="Impu.IVTMCamion3.Grupo.15.Anio1">M_Impuestos_Comparativo_2!$W$16</definedName>
    <definedName name="Impu.IVTMCamion3.Grupo.16.Anio1">M_Impuestos_Comparativo_2!$W$17</definedName>
    <definedName name="Impu.IVTMCamion3.Grupo.17.Anio1">M_Impuestos_Comparativo_2!$W$18</definedName>
    <definedName name="Impu.IVTMCamion3.Grupo.18.Anio1">M_Impuestos_Comparativo_2!$W$19</definedName>
    <definedName name="Impu.IVTMCamion3.Grupo.19.Anio1">M_Impuestos_Comparativo_2!$W$20</definedName>
    <definedName name="Impu.IVTMCamion3.Grupo.2.Anio1">M_Impuestos_Comparativo_2!$W$3</definedName>
    <definedName name="Impu.IVTMCamion3.Grupo.20.Anio1">M_Impuestos_Comparativo_2!$W$21</definedName>
    <definedName name="Impu.IVTMCamion3.Grupo.21.Anio1">M_Impuestos_Comparativo_2!$W$22</definedName>
    <definedName name="Impu.IVTMCamion3.Grupo.22.Anio1">M_Impuestos_Comparativo_2!$W$23</definedName>
    <definedName name="Impu.IVTMCamion3.Grupo.23.Anio1">M_Impuestos_Comparativo_2!$W$24</definedName>
    <definedName name="Impu.IVTMCamion3.Grupo.24.Anio1">M_Impuestos_Comparativo_2!$W$25</definedName>
    <definedName name="Impu.IVTMCamion3.Grupo.25.Anio1">M_Impuestos_Comparativo_2!$W$26</definedName>
    <definedName name="Impu.IVTMCamion3.Grupo.26.Anio1">M_Impuestos_Comparativo_2!$W$27</definedName>
    <definedName name="Impu.IVTMCamion3.Grupo.27.Anio1">M_Impuestos_Comparativo_2!$W$28</definedName>
    <definedName name="Impu.IVTMCamion3.Grupo.28.Anio1">M_Impuestos_Comparativo_2!$W$29</definedName>
    <definedName name="Impu.IVTMCamion3.Grupo.29.Anio1">M_Impuestos_Comparativo_2!$W$30</definedName>
    <definedName name="Impu.IVTMCamion3.Grupo.3.Anio1">M_Impuestos_Comparativo_2!$W$4</definedName>
    <definedName name="Impu.IVTMCamion3.Grupo.30.Anio1">M_Impuestos_Comparativo_2!$W$31</definedName>
    <definedName name="Impu.IVTMCamion3.Grupo.31.Anio1">M_Impuestos_Comparativo_2!$W$32</definedName>
    <definedName name="Impu.IVTMCamion3.Grupo.32.Anio1">M_Impuestos_Comparativo_2!$W$33</definedName>
    <definedName name="Impu.IVTMCamion3.Grupo.33.Anio1">M_Impuestos_Comparativo_2!$W$34</definedName>
    <definedName name="Impu.IVTMCamion3.Grupo.34.Anio1">M_Impuestos_Comparativo_2!$W$35</definedName>
    <definedName name="Impu.IVTMCamion3.Grupo.35.Anio1">M_Impuestos_Comparativo_2!$W$36</definedName>
    <definedName name="Impu.IVTMCamion3.Grupo.36.Anio1">M_Impuestos_Comparativo_2!$W$37</definedName>
    <definedName name="Impu.IVTMCamion3.Grupo.37.Anio1">M_Impuestos_Comparativo_2!$W$38</definedName>
    <definedName name="Impu.IVTMCamion3.Grupo.38.Anio1">M_Impuestos_Comparativo_2!$W$39</definedName>
    <definedName name="Impu.IVTMCamion3.Grupo.39.Anio1">M_Impuestos_Comparativo_2!$W$40</definedName>
    <definedName name="Impu.IVTMCamion3.Grupo.4.Anio1">M_Impuestos_Comparativo_2!$W$5</definedName>
    <definedName name="Impu.IVTMCamion3.Grupo.40.Anio1">M_Impuestos_Comparativo_2!$W$41</definedName>
    <definedName name="Impu.IVTMCamion3.Grupo.41.Anio1">M_Impuestos_Comparativo_2!$W$42</definedName>
    <definedName name="Impu.IVTMCamion3.Grupo.42.Anio1">M_Impuestos_Comparativo_2!$W$43</definedName>
    <definedName name="Impu.IVTMCamion3.Grupo.43.Anio1">M_Impuestos_Comparativo_2!$W$44</definedName>
    <definedName name="Impu.IVTMCamion3.Grupo.44.Anio1">M_Impuestos_Comparativo_2!$W$45</definedName>
    <definedName name="Impu.IVTMCamion3.Grupo.45.Anio1">M_Impuestos_Comparativo_2!$W$46</definedName>
    <definedName name="Impu.IVTMCamion3.Grupo.46.Anio1">M_Impuestos_Comparativo_2!$W$47</definedName>
    <definedName name="Impu.IVTMCamion3.Grupo.47.Anio1">M_Impuestos_Comparativo_2!$W$48</definedName>
    <definedName name="Impu.IVTMCamion3.Grupo.48.Anio1">M_Impuestos_Comparativo_2!$W$49</definedName>
    <definedName name="Impu.IVTMCamion3.Grupo.49.Anio1">M_Impuestos_Comparativo_2!$W$50</definedName>
    <definedName name="Impu.IVTMCamion3.Grupo.5.Anio1">M_Impuestos_Comparativo_2!$W$6</definedName>
    <definedName name="Impu.IVTMCamion3.Grupo.50.Anio1">M_Impuestos_Comparativo_2!$W$51</definedName>
    <definedName name="Impu.IVTMCamion3.Grupo.51.Anio1">M_Impuestos_Comparativo_2!$W$52</definedName>
    <definedName name="Impu.IVTMCamion3.Grupo.52.Anio1">M_Impuestos_Comparativo_2!$W$53</definedName>
    <definedName name="Impu.IVTMCamion3.Grupo.53.Anio1">M_Impuestos_Comparativo_2!$W$54</definedName>
    <definedName name="Impu.IVTMCamion3.Grupo.54.Anio1">M_Impuestos_Comparativo_2!$W$55</definedName>
    <definedName name="Impu.IVTMCamion3.Grupo.55.Anio1">M_Impuestos_Comparativo_2!$W$56</definedName>
    <definedName name="Impu.IVTMCamion3.Grupo.56.Anio1">M_Impuestos_Comparativo_2!$W$57</definedName>
    <definedName name="Impu.IVTMCamion3.Grupo.57.Anio1">M_Impuestos_Comparativo_2!$W$58</definedName>
    <definedName name="Impu.IVTMCamion3.Grupo.58.Anio1">M_Impuestos_Comparativo_2!$W$59</definedName>
    <definedName name="Impu.IVTMCamion3.Grupo.6.Anio1">M_Impuestos_Comparativo_2!$W$7</definedName>
    <definedName name="Impu.IVTMCamion3.Grupo.7.Anio1">M_Impuestos_Comparativo_2!$W$8</definedName>
    <definedName name="Impu.IVTMCamion3.Grupo.8.Anio1">M_Impuestos_Comparativo_2!$W$9</definedName>
    <definedName name="Impu.IVTMCamion3.Grupo.9.Anio1">M_Impuestos_Comparativo_2!$W$10</definedName>
    <definedName name="Impu.IVTMCamion4.Grupo.1.Anio1">M_Impuestos_Comparativo_2!$X$2</definedName>
    <definedName name="Impu.IVTMCamion4.Grupo.10.Anio1">M_Impuestos_Comparativo_2!$X$11</definedName>
    <definedName name="Impu.IVTMCamion4.Grupo.100.Anio1">M_Impuestos_Comparativo_2!$X$101</definedName>
    <definedName name="Impu.IVTMCamion4.Grupo.11.Anio1">M_Impuestos_Comparativo_2!$X$12</definedName>
    <definedName name="Impu.IVTMCamion4.Grupo.12.Anio1">M_Impuestos_Comparativo_2!$X$13</definedName>
    <definedName name="Impu.IVTMCamion4.Grupo.13.Anio1">M_Impuestos_Comparativo_2!$X$14</definedName>
    <definedName name="Impu.IVTMCamion4.Grupo.14.Anio1">M_Impuestos_Comparativo_2!$X$15</definedName>
    <definedName name="Impu.IVTMCamion4.Grupo.15.Anio1">M_Impuestos_Comparativo_2!$X$16</definedName>
    <definedName name="Impu.IVTMCamion4.Grupo.16.Anio1">M_Impuestos_Comparativo_2!$X$17</definedName>
    <definedName name="Impu.IVTMCamion4.Grupo.17.Anio1">M_Impuestos_Comparativo_2!$X$18</definedName>
    <definedName name="Impu.IVTMCamion4.Grupo.18.Anio1">M_Impuestos_Comparativo_2!$X$19</definedName>
    <definedName name="Impu.IVTMCamion4.Grupo.19.Anio1">M_Impuestos_Comparativo_2!$X$20</definedName>
    <definedName name="Impu.IVTMCamion4.Grupo.2.Anio1">M_Impuestos_Comparativo_2!$X$3</definedName>
    <definedName name="Impu.IVTMCamion4.Grupo.20.Anio1">M_Impuestos_Comparativo_2!$X$21</definedName>
    <definedName name="Impu.IVTMCamion4.Grupo.21.Anio1">M_Impuestos_Comparativo_2!$X$22</definedName>
    <definedName name="Impu.IVTMCamion4.Grupo.22.Anio1">M_Impuestos_Comparativo_2!$X$23</definedName>
    <definedName name="Impu.IVTMCamion4.Grupo.23.Anio1">M_Impuestos_Comparativo_2!$X$24</definedName>
    <definedName name="Impu.IVTMCamion4.Grupo.24.Anio1">M_Impuestos_Comparativo_2!$X$25</definedName>
    <definedName name="Impu.IVTMCamion4.Grupo.25.Anio1">M_Impuestos_Comparativo_2!$X$26</definedName>
    <definedName name="Impu.IVTMCamion4.Grupo.26.Anio1">M_Impuestos_Comparativo_2!$X$27</definedName>
    <definedName name="Impu.IVTMCamion4.Grupo.27.Anio1">M_Impuestos_Comparativo_2!$X$28</definedName>
    <definedName name="Impu.IVTMCamion4.Grupo.28.Anio1">M_Impuestos_Comparativo_2!$X$29</definedName>
    <definedName name="Impu.IVTMCamion4.Grupo.29.Anio1">M_Impuestos_Comparativo_2!$X$30</definedName>
    <definedName name="Impu.IVTMCamion4.Grupo.3.Anio1">M_Impuestos_Comparativo_2!$X$4</definedName>
    <definedName name="Impu.IVTMCamion4.Grupo.30.Anio1">M_Impuestos_Comparativo_2!$X$31</definedName>
    <definedName name="Impu.IVTMCamion4.Grupo.31.Anio1">M_Impuestos_Comparativo_2!$X$32</definedName>
    <definedName name="Impu.IVTMCamion4.Grupo.32.Anio1">M_Impuestos_Comparativo_2!$X$33</definedName>
    <definedName name="Impu.IVTMCamion4.Grupo.33.Anio1">M_Impuestos_Comparativo_2!$X$34</definedName>
    <definedName name="Impu.IVTMCamion4.Grupo.34.Anio1">M_Impuestos_Comparativo_2!$X$35</definedName>
    <definedName name="Impu.IVTMCamion4.Grupo.35.Anio1">M_Impuestos_Comparativo_2!$X$36</definedName>
    <definedName name="Impu.IVTMCamion4.Grupo.36.Anio1">M_Impuestos_Comparativo_2!$X$37</definedName>
    <definedName name="Impu.IVTMCamion4.Grupo.37.Anio1">M_Impuestos_Comparativo_2!$X$38</definedName>
    <definedName name="Impu.IVTMCamion4.Grupo.38.Anio1">M_Impuestos_Comparativo_2!$X$39</definedName>
    <definedName name="Impu.IVTMCamion4.Grupo.39.Anio1">M_Impuestos_Comparativo_2!$X$40</definedName>
    <definedName name="Impu.IVTMCamion4.Grupo.4.Anio1">M_Impuestos_Comparativo_2!$X$5</definedName>
    <definedName name="Impu.IVTMCamion4.Grupo.40.Anio1">M_Impuestos_Comparativo_2!$X$41</definedName>
    <definedName name="Impu.IVTMCamion4.Grupo.41.Anio1">M_Impuestos_Comparativo_2!$X$42</definedName>
    <definedName name="Impu.IVTMCamion4.Grupo.42.Anio1">M_Impuestos_Comparativo_2!$X$43</definedName>
    <definedName name="Impu.IVTMCamion4.Grupo.43.Anio1">M_Impuestos_Comparativo_2!$X$44</definedName>
    <definedName name="Impu.IVTMCamion4.Grupo.44.Anio1">M_Impuestos_Comparativo_2!$X$45</definedName>
    <definedName name="Impu.IVTMCamion4.Grupo.45.Anio1">M_Impuestos_Comparativo_2!$X$46</definedName>
    <definedName name="Impu.IVTMCamion4.Grupo.46.Anio1">M_Impuestos_Comparativo_2!$X$47</definedName>
    <definedName name="Impu.IVTMCamion4.Grupo.47.Anio1">M_Impuestos_Comparativo_2!$X$48</definedName>
    <definedName name="Impu.IVTMCamion4.Grupo.48.Anio1">M_Impuestos_Comparativo_2!$X$49</definedName>
    <definedName name="Impu.IVTMCamion4.Grupo.49.Anio1">M_Impuestos_Comparativo_2!$X$50</definedName>
    <definedName name="Impu.IVTMCamion4.Grupo.5.Anio1">M_Impuestos_Comparativo_2!$X$6</definedName>
    <definedName name="Impu.IVTMCamion4.Grupo.50.Anio1">M_Impuestos_Comparativo_2!$X$51</definedName>
    <definedName name="Impu.IVTMCamion4.Grupo.51.Anio1">M_Impuestos_Comparativo_2!$X$52</definedName>
    <definedName name="Impu.IVTMCamion4.Grupo.52.Anio1">M_Impuestos_Comparativo_2!$X$53</definedName>
    <definedName name="Impu.IVTMCamion4.Grupo.53.Anio1">M_Impuestos_Comparativo_2!$X$54</definedName>
    <definedName name="Impu.IVTMCamion4.Grupo.54.Anio1">M_Impuestos_Comparativo_2!$X$55</definedName>
    <definedName name="Impu.IVTMCamion4.Grupo.55.Anio1">M_Impuestos_Comparativo_2!$X$56</definedName>
    <definedName name="Impu.IVTMCamion4.Grupo.56.Anio1">M_Impuestos_Comparativo_2!$X$57</definedName>
    <definedName name="Impu.IVTMCamion4.Grupo.57.Anio1">M_Impuestos_Comparativo_2!$X$58</definedName>
    <definedName name="Impu.IVTMCamion4.Grupo.58.Anio1">M_Impuestos_Comparativo_2!$X$59</definedName>
    <definedName name="Impu.IVTMCamion4.Grupo.6.Anio1">M_Impuestos_Comparativo_2!$X$7</definedName>
    <definedName name="Impu.IVTMCamion4.Grupo.7.Anio1">M_Impuestos_Comparativo_2!$X$8</definedName>
    <definedName name="Impu.IVTMCamion4.Grupo.8.Anio1">M_Impuestos_Comparativo_2!$X$9</definedName>
    <definedName name="Impu.IVTMCamion4.Grupo.9.Anio1">M_Impuestos_Comparativo_2!$X$10</definedName>
    <definedName name="Impu.IVTMMoto.Grupo.1.Anio1">M_Impuestos_Comparativo_2!$AE$2</definedName>
    <definedName name="Impu.IVTMMoto.Grupo.10.Anio1">M_Impuestos_Comparativo_2!$AE$11</definedName>
    <definedName name="Impu.IVTMMoto.Grupo.100.Anio1">M_Impuestos_Comparativo_2!$AE$101</definedName>
    <definedName name="Impu.IVTMMoto.Grupo.11.Anio1">M_Impuestos_Comparativo_2!$AE$12</definedName>
    <definedName name="Impu.IVTMMoto.Grupo.12.Anio1">M_Impuestos_Comparativo_2!$AE$13</definedName>
    <definedName name="Impu.IVTMMoto.Grupo.13.Anio1">M_Impuestos_Comparativo_2!$AE$14</definedName>
    <definedName name="Impu.IVTMMoto.Grupo.14.Anio1">M_Impuestos_Comparativo_2!$AE$15</definedName>
    <definedName name="Impu.IVTMMoto.Grupo.15.Anio1">M_Impuestos_Comparativo_2!$AE$16</definedName>
    <definedName name="Impu.IVTMMoto.Grupo.16.Anio1">M_Impuestos_Comparativo_2!$AE$17</definedName>
    <definedName name="Impu.IVTMMoto.Grupo.17.Anio1">M_Impuestos_Comparativo_2!$AE$18</definedName>
    <definedName name="Impu.IVTMMoto.Grupo.18.Anio1">M_Impuestos_Comparativo_2!$AE$19</definedName>
    <definedName name="Impu.IVTMMoto.Grupo.19.Anio1">M_Impuestos_Comparativo_2!$AE$20</definedName>
    <definedName name="Impu.IVTMMoto.Grupo.2.Anio1">M_Impuestos_Comparativo_2!$AE$3</definedName>
    <definedName name="Impu.IVTMMoto.Grupo.20.Anio1">M_Impuestos_Comparativo_2!$AE$21</definedName>
    <definedName name="Impu.IVTMMoto.Grupo.21.Anio1">M_Impuestos_Comparativo_2!$AE$22</definedName>
    <definedName name="Impu.IVTMMoto.Grupo.22.Anio1">M_Impuestos_Comparativo_2!$AE$23</definedName>
    <definedName name="Impu.IVTMMoto.Grupo.23.Anio1">M_Impuestos_Comparativo_2!$AE$24</definedName>
    <definedName name="Impu.IVTMMoto.Grupo.24.Anio1">M_Impuestos_Comparativo_2!$AE$25</definedName>
    <definedName name="Impu.IVTMMoto.Grupo.25.Anio1">M_Impuestos_Comparativo_2!$AE$26</definedName>
    <definedName name="Impu.IVTMMoto.Grupo.26.Anio1">M_Impuestos_Comparativo_2!$AE$27</definedName>
    <definedName name="Impu.IVTMMoto.Grupo.27.Anio1">M_Impuestos_Comparativo_2!$AE$28</definedName>
    <definedName name="Impu.IVTMMoto.Grupo.28.Anio1">M_Impuestos_Comparativo_2!$AE$29</definedName>
    <definedName name="Impu.IVTMMoto.Grupo.29.Anio1">M_Impuestos_Comparativo_2!$AE$30</definedName>
    <definedName name="Impu.IVTMMoto.Grupo.3.Anio1">M_Impuestos_Comparativo_2!$AE$4</definedName>
    <definedName name="Impu.IVTMMoto.Grupo.30.Anio1">M_Impuestos_Comparativo_2!$AE$31</definedName>
    <definedName name="Impu.IVTMMoto.Grupo.31.Anio1">M_Impuestos_Comparativo_2!$AE$32</definedName>
    <definedName name="Impu.IVTMMoto.Grupo.32.Anio1">M_Impuestos_Comparativo_2!$AE$33</definedName>
    <definedName name="Impu.IVTMMoto.Grupo.33.Anio1">M_Impuestos_Comparativo_2!$AE$34</definedName>
    <definedName name="Impu.IVTMMoto.Grupo.34.Anio1">M_Impuestos_Comparativo_2!$AE$35</definedName>
    <definedName name="Impu.IVTMMoto.Grupo.35.Anio1">M_Impuestos_Comparativo_2!$AE$36</definedName>
    <definedName name="Impu.IVTMMoto.Grupo.36.Anio1">M_Impuestos_Comparativo_2!$AE$37</definedName>
    <definedName name="Impu.IVTMMoto.Grupo.37.Anio1">M_Impuestos_Comparativo_2!$AE$38</definedName>
    <definedName name="Impu.IVTMMoto.Grupo.38.Anio1">M_Impuestos_Comparativo_2!$AE$39</definedName>
    <definedName name="Impu.IVTMMoto.Grupo.39.Anio1">M_Impuestos_Comparativo_2!$AE$40</definedName>
    <definedName name="Impu.IVTMMoto.Grupo.4.Anio1">M_Impuestos_Comparativo_2!$AE$5</definedName>
    <definedName name="Impu.IVTMMoto.Grupo.40.Anio1">M_Impuestos_Comparativo_2!$AE$41</definedName>
    <definedName name="Impu.IVTMMoto.Grupo.41.Anio1">M_Impuestos_Comparativo_2!$AE$42</definedName>
    <definedName name="Impu.IVTMMoto.Grupo.42.Anio1">M_Impuestos_Comparativo_2!$AE$43</definedName>
    <definedName name="Impu.IVTMMoto.Grupo.43.Anio1">M_Impuestos_Comparativo_2!$AE$44</definedName>
    <definedName name="Impu.IVTMMoto.Grupo.44.Anio1">M_Impuestos_Comparativo_2!$AE$45</definedName>
    <definedName name="Impu.IVTMMoto.Grupo.45.Anio1">M_Impuestos_Comparativo_2!$AE$46</definedName>
    <definedName name="Impu.IVTMMoto.Grupo.46.Anio1">M_Impuestos_Comparativo_2!$AE$47</definedName>
    <definedName name="Impu.IVTMMoto.Grupo.47.Anio1">M_Impuestos_Comparativo_2!$AE$48</definedName>
    <definedName name="Impu.IVTMMoto.Grupo.48.Anio1">M_Impuestos_Comparativo_2!$AE$49</definedName>
    <definedName name="Impu.IVTMMoto.Grupo.49.Anio1">M_Impuestos_Comparativo_2!$AE$50</definedName>
    <definedName name="Impu.IVTMMoto.Grupo.5.Anio1">M_Impuestos_Comparativo_2!$AE$6</definedName>
    <definedName name="Impu.IVTMMoto.Grupo.50.Anio1">M_Impuestos_Comparativo_2!$AE$51</definedName>
    <definedName name="Impu.IVTMMoto.Grupo.51.Anio1">M_Impuestos_Comparativo_2!$AE$52</definedName>
    <definedName name="Impu.IVTMMoto.Grupo.52.Anio1">M_Impuestos_Comparativo_2!$AE$53</definedName>
    <definedName name="Impu.IVTMMoto.Grupo.53.Anio1">M_Impuestos_Comparativo_2!$AE$54</definedName>
    <definedName name="Impu.IVTMMoto.Grupo.54.Anio1">M_Impuestos_Comparativo_2!$AE$55</definedName>
    <definedName name="Impu.IVTMMoto.Grupo.55.Anio1">M_Impuestos_Comparativo_2!$AE$56</definedName>
    <definedName name="Impu.IVTMMoto.Grupo.56.Anio1">M_Impuestos_Comparativo_2!$AE$57</definedName>
    <definedName name="Impu.IVTMMoto.Grupo.57.Anio1">M_Impuestos_Comparativo_2!$AE$58</definedName>
    <definedName name="Impu.IVTMMoto.Grupo.58.Anio1">M_Impuestos_Comparativo_2!$AE$59</definedName>
    <definedName name="Impu.IVTMMoto.Grupo.6.Anio1">M_Impuestos_Comparativo_2!$AE$7</definedName>
    <definedName name="Impu.IVTMMoto.Grupo.7.Anio1">M_Impuestos_Comparativo_2!$AE$8</definedName>
    <definedName name="Impu.IVTMMoto.Grupo.8.Anio1">M_Impuestos_Comparativo_2!$AE$9</definedName>
    <definedName name="Impu.IVTMMoto.Grupo.9.Anio1">M_Impuestos_Comparativo_2!$AE$10</definedName>
    <definedName name="Impu.IVTMMoto2.Grupo.1.Anio1">M_Impuestos_Comparativo_2!$AF$2</definedName>
    <definedName name="Impu.IVTMMoto2.Grupo.10.Anio1">M_Impuestos_Comparativo_2!$AF$11</definedName>
    <definedName name="Impu.IVTMMoto2.Grupo.100.Anio1">M_Impuestos_Comparativo_2!$AF$101</definedName>
    <definedName name="Impu.IVTMMoto2.Grupo.11.Anio1">M_Impuestos_Comparativo_2!$AF$12</definedName>
    <definedName name="Impu.IVTMMoto2.Grupo.12.Anio1">M_Impuestos_Comparativo_2!$AF$13</definedName>
    <definedName name="Impu.IVTMMoto2.Grupo.13.Anio1">M_Impuestos_Comparativo_2!$AF$14</definedName>
    <definedName name="Impu.IVTMMoto2.Grupo.14.Anio1">M_Impuestos_Comparativo_2!$AF$15</definedName>
    <definedName name="Impu.IVTMMoto2.Grupo.15.Anio1">M_Impuestos_Comparativo_2!$AF$16</definedName>
    <definedName name="Impu.IVTMMoto2.Grupo.16.Anio1">M_Impuestos_Comparativo_2!$AF$17</definedName>
    <definedName name="Impu.IVTMMoto2.Grupo.17.Anio1">M_Impuestos_Comparativo_2!$AF$18</definedName>
    <definedName name="Impu.IVTMMoto2.Grupo.18.Anio1">M_Impuestos_Comparativo_2!$AF$19</definedName>
    <definedName name="Impu.IVTMMoto2.Grupo.19.Anio1">M_Impuestos_Comparativo_2!$AF$20</definedName>
    <definedName name="Impu.IVTMMoto2.Grupo.2.Anio1">M_Impuestos_Comparativo_2!$AF$3</definedName>
    <definedName name="Impu.IVTMMoto2.Grupo.20.Anio1">M_Impuestos_Comparativo_2!$AF$21</definedName>
    <definedName name="Impu.IVTMMoto2.Grupo.21.Anio1">M_Impuestos_Comparativo_2!$AF$22</definedName>
    <definedName name="Impu.IVTMMoto2.Grupo.22.Anio1">M_Impuestos_Comparativo_2!$AF$23</definedName>
    <definedName name="Impu.IVTMMoto2.Grupo.23.Anio1">M_Impuestos_Comparativo_2!$AF$24</definedName>
    <definedName name="Impu.IVTMMoto2.Grupo.24.Anio1">M_Impuestos_Comparativo_2!$AF$25</definedName>
    <definedName name="Impu.IVTMMoto2.Grupo.25.Anio1">M_Impuestos_Comparativo_2!$AF$26</definedName>
    <definedName name="Impu.IVTMMoto2.Grupo.26.Anio1">M_Impuestos_Comparativo_2!$AF$27</definedName>
    <definedName name="Impu.IVTMMoto2.Grupo.27.Anio1">M_Impuestos_Comparativo_2!$AF$28</definedName>
    <definedName name="Impu.IVTMMoto2.Grupo.28.Anio1">M_Impuestos_Comparativo_2!$AF$29</definedName>
    <definedName name="Impu.IVTMMoto2.Grupo.29.Anio1">M_Impuestos_Comparativo_2!$AF$30</definedName>
    <definedName name="Impu.IVTMMoto2.Grupo.3.Anio1">M_Impuestos_Comparativo_2!$AF$4</definedName>
    <definedName name="Impu.IVTMMoto2.Grupo.30.Anio1">M_Impuestos_Comparativo_2!$AF$31</definedName>
    <definedName name="Impu.IVTMMoto2.Grupo.31.Anio1">M_Impuestos_Comparativo_2!$AF$32</definedName>
    <definedName name="Impu.IVTMMoto2.Grupo.32.Anio1">M_Impuestos_Comparativo_2!$AF$33</definedName>
    <definedName name="Impu.IVTMMoto2.Grupo.33.Anio1">M_Impuestos_Comparativo_2!$AF$34</definedName>
    <definedName name="Impu.IVTMMoto2.Grupo.34.Anio1">M_Impuestos_Comparativo_2!$AF$35</definedName>
    <definedName name="Impu.IVTMMoto2.Grupo.35.Anio1">M_Impuestos_Comparativo_2!$AF$36</definedName>
    <definedName name="Impu.IVTMMoto2.Grupo.36.Anio1">M_Impuestos_Comparativo_2!$AF$37</definedName>
    <definedName name="Impu.IVTMMoto2.Grupo.37.Anio1">M_Impuestos_Comparativo_2!$AF$38</definedName>
    <definedName name="Impu.IVTMMoto2.Grupo.38.Anio1">M_Impuestos_Comparativo_2!$AF$39</definedName>
    <definedName name="Impu.IVTMMoto2.Grupo.39.Anio1">M_Impuestos_Comparativo_2!$AF$40</definedName>
    <definedName name="Impu.IVTMMoto2.Grupo.4.Anio1">M_Impuestos_Comparativo_2!$AF$5</definedName>
    <definedName name="Impu.IVTMMoto2.Grupo.40.Anio1">M_Impuestos_Comparativo_2!$AF$41</definedName>
    <definedName name="Impu.IVTMMoto2.Grupo.41.Anio1">M_Impuestos_Comparativo_2!$AF$42</definedName>
    <definedName name="Impu.IVTMMoto2.Grupo.42.Anio1">M_Impuestos_Comparativo_2!$AF$43</definedName>
    <definedName name="Impu.IVTMMoto2.Grupo.43.Anio1">M_Impuestos_Comparativo_2!$AF$44</definedName>
    <definedName name="Impu.IVTMMoto2.Grupo.44.Anio1">M_Impuestos_Comparativo_2!$AF$45</definedName>
    <definedName name="Impu.IVTMMoto2.Grupo.45.Anio1">M_Impuestos_Comparativo_2!$AF$46</definedName>
    <definedName name="Impu.IVTMMoto2.Grupo.46.Anio1">M_Impuestos_Comparativo_2!$AF$47</definedName>
    <definedName name="Impu.IVTMMoto2.Grupo.47.Anio1">M_Impuestos_Comparativo_2!$AF$48</definedName>
    <definedName name="Impu.IVTMMoto2.Grupo.48.Anio1">M_Impuestos_Comparativo_2!$AF$49</definedName>
    <definedName name="Impu.IVTMMoto2.Grupo.49.Anio1">M_Impuestos_Comparativo_2!$AF$50</definedName>
    <definedName name="Impu.IVTMMoto2.Grupo.5.Anio1">M_Impuestos_Comparativo_2!$AF$6</definedName>
    <definedName name="Impu.IVTMMoto2.Grupo.50.Anio1">M_Impuestos_Comparativo_2!$AF$51</definedName>
    <definedName name="Impu.IVTMMoto2.Grupo.51.Anio1">M_Impuestos_Comparativo_2!$AF$52</definedName>
    <definedName name="Impu.IVTMMoto2.Grupo.52.Anio1">M_Impuestos_Comparativo_2!$AF$53</definedName>
    <definedName name="Impu.IVTMMoto2.Grupo.53.Anio1">M_Impuestos_Comparativo_2!$AF$54</definedName>
    <definedName name="Impu.IVTMMoto2.Grupo.54.Anio1">M_Impuestos_Comparativo_2!$AF$55</definedName>
    <definedName name="Impu.IVTMMoto2.Grupo.55.Anio1">M_Impuestos_Comparativo_2!$AF$56</definedName>
    <definedName name="Impu.IVTMMoto2.Grupo.56.Anio1">M_Impuestos_Comparativo_2!$AF$57</definedName>
    <definedName name="Impu.IVTMMoto2.Grupo.57.Anio1">M_Impuestos_Comparativo_2!$AF$58</definedName>
    <definedName name="Impu.IVTMMoto2.Grupo.58.Anio1">M_Impuestos_Comparativo_2!$AF$59</definedName>
    <definedName name="Impu.IVTMMoto2.Grupo.6.Anio1">M_Impuestos_Comparativo_2!$AF$7</definedName>
    <definedName name="Impu.IVTMMoto2.Grupo.7.Anio1">M_Impuestos_Comparativo_2!$AF$8</definedName>
    <definedName name="Impu.IVTMMoto2.Grupo.8.Anio1">M_Impuestos_Comparativo_2!$AF$9</definedName>
    <definedName name="Impu.IVTMMoto2.Grupo.9.Anio1">M_Impuestos_Comparativo_2!$AF$10</definedName>
    <definedName name="Impu.IVTMMoto3.Grupo.1.Anio1">M_Impuestos_Comparativo_2!$AG$2</definedName>
    <definedName name="Impu.IVTMMoto3.Grupo.10.Anio1">M_Impuestos_Comparativo_2!$AG$11</definedName>
    <definedName name="Impu.IVTMMoto3.Grupo.100.Anio1">M_Impuestos_Comparativo_2!$AG$101</definedName>
    <definedName name="Impu.IVTMMoto3.Grupo.11.Anio1">M_Impuestos_Comparativo_2!$AG$12</definedName>
    <definedName name="Impu.IVTMMoto3.Grupo.12.Anio1">M_Impuestos_Comparativo_2!$AG$13</definedName>
    <definedName name="Impu.IVTMMoto3.Grupo.13.Anio1">M_Impuestos_Comparativo_2!$AG$14</definedName>
    <definedName name="Impu.IVTMMoto3.Grupo.14.Anio1">M_Impuestos_Comparativo_2!$AG$15</definedName>
    <definedName name="Impu.IVTMMoto3.Grupo.15.Anio1">M_Impuestos_Comparativo_2!$AG$16</definedName>
    <definedName name="Impu.IVTMMoto3.Grupo.16.Anio1">M_Impuestos_Comparativo_2!$AG$17</definedName>
    <definedName name="Impu.IVTMMoto3.Grupo.17.Anio1">M_Impuestos_Comparativo_2!$AG$18</definedName>
    <definedName name="Impu.IVTMMoto3.Grupo.18.Anio1">M_Impuestos_Comparativo_2!$AG$19</definedName>
    <definedName name="Impu.IVTMMoto3.Grupo.19.Anio1">M_Impuestos_Comparativo_2!$AG$20</definedName>
    <definedName name="Impu.IVTMMoto3.Grupo.2.Anio1">M_Impuestos_Comparativo_2!$AG$3</definedName>
    <definedName name="Impu.IVTMMoto3.Grupo.20.Anio1">M_Impuestos_Comparativo_2!$AG$21</definedName>
    <definedName name="Impu.IVTMMoto3.Grupo.21.Anio1">M_Impuestos_Comparativo_2!$AG$22</definedName>
    <definedName name="Impu.IVTMMoto3.Grupo.22.Anio1">M_Impuestos_Comparativo_2!$AG$23</definedName>
    <definedName name="Impu.IVTMMoto3.Grupo.23.Anio1">M_Impuestos_Comparativo_2!$AG$24</definedName>
    <definedName name="Impu.IVTMMoto3.Grupo.24.Anio1">M_Impuestos_Comparativo_2!$AG$25</definedName>
    <definedName name="Impu.IVTMMoto3.Grupo.25.Anio1">M_Impuestos_Comparativo_2!$AG$26</definedName>
    <definedName name="Impu.IVTMMoto3.Grupo.26.Anio1">M_Impuestos_Comparativo_2!$AG$27</definedName>
    <definedName name="Impu.IVTMMoto3.Grupo.27.Anio1">M_Impuestos_Comparativo_2!$AG$28</definedName>
    <definedName name="Impu.IVTMMoto3.Grupo.28.Anio1">M_Impuestos_Comparativo_2!$AG$29</definedName>
    <definedName name="Impu.IVTMMoto3.Grupo.29.Anio1">M_Impuestos_Comparativo_2!$AG$30</definedName>
    <definedName name="Impu.IVTMMoto3.Grupo.3.Anio1">M_Impuestos_Comparativo_2!$AG$4</definedName>
    <definedName name="Impu.IVTMMoto3.Grupo.30.Anio1">M_Impuestos_Comparativo_2!$AG$31</definedName>
    <definedName name="Impu.IVTMMoto3.Grupo.31.Anio1">M_Impuestos_Comparativo_2!$AG$32</definedName>
    <definedName name="Impu.IVTMMoto3.Grupo.32.Anio1">M_Impuestos_Comparativo_2!$AG$33</definedName>
    <definedName name="Impu.IVTMMoto3.Grupo.33.Anio1">M_Impuestos_Comparativo_2!$AG$34</definedName>
    <definedName name="Impu.IVTMMoto3.Grupo.34.Anio1">M_Impuestos_Comparativo_2!$AG$35</definedName>
    <definedName name="Impu.IVTMMoto3.Grupo.35.Anio1">M_Impuestos_Comparativo_2!$AG$36</definedName>
    <definedName name="Impu.IVTMMoto3.Grupo.36.Anio1">M_Impuestos_Comparativo_2!$AG$37</definedName>
    <definedName name="Impu.IVTMMoto3.Grupo.37.Anio1">M_Impuestos_Comparativo_2!$AG$38</definedName>
    <definedName name="Impu.IVTMMoto3.Grupo.38.Anio1">M_Impuestos_Comparativo_2!$AG$39</definedName>
    <definedName name="Impu.IVTMMoto3.Grupo.39.Anio1">M_Impuestos_Comparativo_2!$AG$40</definedName>
    <definedName name="Impu.IVTMMoto3.Grupo.4.Anio1">M_Impuestos_Comparativo_2!$AG$5</definedName>
    <definedName name="Impu.IVTMMoto3.Grupo.40.Anio1">M_Impuestos_Comparativo_2!$AG$41</definedName>
    <definedName name="Impu.IVTMMoto3.Grupo.41.Anio1">M_Impuestos_Comparativo_2!$AG$42</definedName>
    <definedName name="Impu.IVTMMoto3.Grupo.42.Anio1">M_Impuestos_Comparativo_2!$AG$43</definedName>
    <definedName name="Impu.IVTMMoto3.Grupo.43.Anio1">M_Impuestos_Comparativo_2!$AG$44</definedName>
    <definedName name="Impu.IVTMMoto3.Grupo.44.Anio1">M_Impuestos_Comparativo_2!$AG$45</definedName>
    <definedName name="Impu.IVTMMoto3.Grupo.45.Anio1">M_Impuestos_Comparativo_2!$AG$46</definedName>
    <definedName name="Impu.IVTMMoto3.Grupo.46.Anio1">M_Impuestos_Comparativo_2!$AG$47</definedName>
    <definedName name="Impu.IVTMMoto3.Grupo.47.Anio1">M_Impuestos_Comparativo_2!$AG$48</definedName>
    <definedName name="Impu.IVTMMoto3.Grupo.48.Anio1">M_Impuestos_Comparativo_2!$AG$49</definedName>
    <definedName name="Impu.IVTMMoto3.Grupo.49.Anio1">M_Impuestos_Comparativo_2!$AG$50</definedName>
    <definedName name="Impu.IVTMMoto3.Grupo.5.Anio1">M_Impuestos_Comparativo_2!$AG$6</definedName>
    <definedName name="Impu.IVTMMoto3.Grupo.50.Anio1">M_Impuestos_Comparativo_2!$AG$51</definedName>
    <definedName name="Impu.IVTMMoto3.Grupo.51.Anio1">M_Impuestos_Comparativo_2!$AG$52</definedName>
    <definedName name="Impu.IVTMMoto3.Grupo.52.Anio1">M_Impuestos_Comparativo_2!$AG$53</definedName>
    <definedName name="Impu.IVTMMoto3.Grupo.53.Anio1">M_Impuestos_Comparativo_2!$AG$54</definedName>
    <definedName name="Impu.IVTMMoto3.Grupo.54.Anio1">M_Impuestos_Comparativo_2!$AG$55</definedName>
    <definedName name="Impu.IVTMMoto3.Grupo.55.Anio1">M_Impuestos_Comparativo_2!$AG$56</definedName>
    <definedName name="Impu.IVTMMoto3.Grupo.56.Anio1">M_Impuestos_Comparativo_2!$AG$57</definedName>
    <definedName name="Impu.IVTMMoto3.Grupo.57.Anio1">M_Impuestos_Comparativo_2!$AG$58</definedName>
    <definedName name="Impu.IVTMMoto3.Grupo.58.Anio1">M_Impuestos_Comparativo_2!$AG$59</definedName>
    <definedName name="Impu.IVTMMoto3.Grupo.6.Anio1">M_Impuestos_Comparativo_2!$AG$7</definedName>
    <definedName name="Impu.IVTMMoto3.Grupo.7.Anio1">M_Impuestos_Comparativo_2!$AG$8</definedName>
    <definedName name="Impu.IVTMMoto3.Grupo.8.Anio1">M_Impuestos_Comparativo_2!$AG$9</definedName>
    <definedName name="Impu.IVTMMoto3.Grupo.9.Anio1">M_Impuestos_Comparativo_2!$AG$10</definedName>
    <definedName name="Impu.IVTMMoto4.Grupo.1.Anio1">M_Impuestos_Comparativo_2!$AH$2</definedName>
    <definedName name="Impu.IVTMMoto4.Grupo.10.Anio1">M_Impuestos_Comparativo_2!$AH$11</definedName>
    <definedName name="Impu.IVTMMoto4.Grupo.100.Anio1">M_Impuestos_Comparativo_2!$AH$101</definedName>
    <definedName name="Impu.IVTMMoto4.Grupo.11.Anio1">M_Impuestos_Comparativo_2!$AH$12</definedName>
    <definedName name="Impu.IVTMMoto4.Grupo.12.Anio1">M_Impuestos_Comparativo_2!$AH$13</definedName>
    <definedName name="Impu.IVTMMoto4.Grupo.13.Anio1">M_Impuestos_Comparativo_2!$AH$14</definedName>
    <definedName name="Impu.IVTMMoto4.Grupo.14.Anio1">M_Impuestos_Comparativo_2!$AH$15</definedName>
    <definedName name="Impu.IVTMMoto4.Grupo.15.Anio1">M_Impuestos_Comparativo_2!$AH$16</definedName>
    <definedName name="Impu.IVTMMoto4.Grupo.16.Anio1">M_Impuestos_Comparativo_2!$AH$17</definedName>
    <definedName name="Impu.IVTMMoto4.Grupo.17.Anio1">M_Impuestos_Comparativo_2!$AH$18</definedName>
    <definedName name="Impu.IVTMMoto4.Grupo.18.Anio1">M_Impuestos_Comparativo_2!$AH$19</definedName>
    <definedName name="Impu.IVTMMoto4.Grupo.19.Anio1">M_Impuestos_Comparativo_2!$AH$20</definedName>
    <definedName name="Impu.IVTMMoto4.Grupo.2.Anio1">M_Impuestos_Comparativo_2!$AH$3</definedName>
    <definedName name="Impu.IVTMMoto4.Grupo.20.Anio1">M_Impuestos_Comparativo_2!$AH$21</definedName>
    <definedName name="Impu.IVTMMoto4.Grupo.21.Anio1">M_Impuestos_Comparativo_2!$AH$22</definedName>
    <definedName name="Impu.IVTMMoto4.Grupo.22.Anio1">M_Impuestos_Comparativo_2!$AH$23</definedName>
    <definedName name="Impu.IVTMMoto4.Grupo.23.Anio1">M_Impuestos_Comparativo_2!$AH$24</definedName>
    <definedName name="Impu.IVTMMoto4.Grupo.24.Anio1">M_Impuestos_Comparativo_2!$AH$25</definedName>
    <definedName name="Impu.IVTMMoto4.Grupo.25.Anio1">M_Impuestos_Comparativo_2!$AH$26</definedName>
    <definedName name="Impu.IVTMMoto4.Grupo.26.Anio1">M_Impuestos_Comparativo_2!$AH$27</definedName>
    <definedName name="Impu.IVTMMoto4.Grupo.27.Anio1">M_Impuestos_Comparativo_2!$AH$28</definedName>
    <definedName name="Impu.IVTMMoto4.Grupo.28.Anio1">M_Impuestos_Comparativo_2!$AH$29</definedName>
    <definedName name="Impu.IVTMMoto4.Grupo.29.Anio1">M_Impuestos_Comparativo_2!$AH$30</definedName>
    <definedName name="Impu.IVTMMoto4.Grupo.3.Anio1">M_Impuestos_Comparativo_2!$AH$4</definedName>
    <definedName name="Impu.IVTMMoto4.Grupo.30.Anio1">M_Impuestos_Comparativo_2!$AH$31</definedName>
    <definedName name="Impu.IVTMMoto4.Grupo.31.Anio1">M_Impuestos_Comparativo_2!$AH$32</definedName>
    <definedName name="Impu.IVTMMoto4.Grupo.32.Anio1">M_Impuestos_Comparativo_2!$AH$33</definedName>
    <definedName name="Impu.IVTMMoto4.Grupo.33.Anio1">M_Impuestos_Comparativo_2!$AH$34</definedName>
    <definedName name="Impu.IVTMMoto4.Grupo.34.Anio1">M_Impuestos_Comparativo_2!$AH$35</definedName>
    <definedName name="Impu.IVTMMoto4.Grupo.35.Anio1">M_Impuestos_Comparativo_2!$AH$36</definedName>
    <definedName name="Impu.IVTMMoto4.Grupo.36.Anio1">M_Impuestos_Comparativo_2!$AH$37</definedName>
    <definedName name="Impu.IVTMMoto4.Grupo.37.Anio1">M_Impuestos_Comparativo_2!$AH$38</definedName>
    <definedName name="Impu.IVTMMoto4.Grupo.38.Anio1">M_Impuestos_Comparativo_2!$AH$39</definedName>
    <definedName name="Impu.IVTMMoto4.Grupo.39.Anio1">M_Impuestos_Comparativo_2!$AH$40</definedName>
    <definedName name="Impu.IVTMMoto4.Grupo.4.Anio1">M_Impuestos_Comparativo_2!$AH$5</definedName>
    <definedName name="Impu.IVTMMoto4.Grupo.40.Anio1">M_Impuestos_Comparativo_2!$AH$41</definedName>
    <definedName name="Impu.IVTMMoto4.Grupo.41.Anio1">M_Impuestos_Comparativo_2!$AH$42</definedName>
    <definedName name="Impu.IVTMMoto4.Grupo.42.Anio1">M_Impuestos_Comparativo_2!$AH$43</definedName>
    <definedName name="Impu.IVTMMoto4.Grupo.43.Anio1">M_Impuestos_Comparativo_2!$AH$44</definedName>
    <definedName name="Impu.IVTMMoto4.Grupo.44.Anio1">M_Impuestos_Comparativo_2!$AH$45</definedName>
    <definedName name="Impu.IVTMMoto4.Grupo.45.Anio1">M_Impuestos_Comparativo_2!$AH$46</definedName>
    <definedName name="Impu.IVTMMoto4.Grupo.46.Anio1">M_Impuestos_Comparativo_2!$AH$47</definedName>
    <definedName name="Impu.IVTMMoto4.Grupo.47.Anio1">M_Impuestos_Comparativo_2!$AH$48</definedName>
    <definedName name="Impu.IVTMMoto4.Grupo.48.Anio1">M_Impuestos_Comparativo_2!$AH$49</definedName>
    <definedName name="Impu.IVTMMoto4.Grupo.49.Anio1">M_Impuestos_Comparativo_2!$AH$50</definedName>
    <definedName name="Impu.IVTMMoto4.Grupo.5.Anio1">M_Impuestos_Comparativo_2!$AH$6</definedName>
    <definedName name="Impu.IVTMMoto4.Grupo.50.Anio1">M_Impuestos_Comparativo_2!$AH$51</definedName>
    <definedName name="Impu.IVTMMoto4.Grupo.51.Anio1">M_Impuestos_Comparativo_2!$AH$52</definedName>
    <definedName name="Impu.IVTMMoto4.Grupo.52.Anio1">M_Impuestos_Comparativo_2!$AH$53</definedName>
    <definedName name="Impu.IVTMMoto4.Grupo.53.Anio1">M_Impuestos_Comparativo_2!$AH$54</definedName>
    <definedName name="Impu.IVTMMoto4.Grupo.54.Anio1">M_Impuestos_Comparativo_2!$AH$55</definedName>
    <definedName name="Impu.IVTMMoto4.Grupo.55.Anio1">M_Impuestos_Comparativo_2!$AH$56</definedName>
    <definedName name="Impu.IVTMMoto4.Grupo.56.Anio1">M_Impuestos_Comparativo_2!$AH$57</definedName>
    <definedName name="Impu.IVTMMoto4.Grupo.57.Anio1">M_Impuestos_Comparativo_2!$AH$58</definedName>
    <definedName name="Impu.IVTMMoto4.Grupo.58.Anio1">M_Impuestos_Comparativo_2!$AH$59</definedName>
    <definedName name="Impu.IVTMMoto4.Grupo.6.Anio1">M_Impuestos_Comparativo_2!$AH$7</definedName>
    <definedName name="Impu.IVTMMoto4.Grupo.7.Anio1">M_Impuestos_Comparativo_2!$AH$8</definedName>
    <definedName name="Impu.IVTMMoto4.Grupo.8.Anio1">M_Impuestos_Comparativo_2!$AH$9</definedName>
    <definedName name="Impu.IVTMMoto4.Grupo.9.Anio1">M_Impuestos_Comparativo_2!$AH$10</definedName>
    <definedName name="Impu.IVTMMoto5.Grupo.1.Anio1">M_Impuestos_Comparativo_2!$AI$2</definedName>
    <definedName name="Impu.IVTMMoto5.Grupo.10.Anio1">M_Impuestos_Comparativo_2!$AI$11</definedName>
    <definedName name="Impu.IVTMMoto5.Grupo.100.Anio1">M_Impuestos_Comparativo_2!$AI$101</definedName>
    <definedName name="Impu.IVTMMoto5.Grupo.11.Anio1">M_Impuestos_Comparativo_2!$AI$12</definedName>
    <definedName name="Impu.IVTMMoto5.Grupo.12.Anio1">M_Impuestos_Comparativo_2!$AI$13</definedName>
    <definedName name="Impu.IVTMMoto5.Grupo.13.Anio1">M_Impuestos_Comparativo_2!$AI$14</definedName>
    <definedName name="Impu.IVTMMoto5.Grupo.14.Anio1">M_Impuestos_Comparativo_2!$AI$15</definedName>
    <definedName name="Impu.IVTMMoto5.Grupo.15.Anio1">M_Impuestos_Comparativo_2!$AI$16</definedName>
    <definedName name="Impu.IVTMMoto5.Grupo.16.Anio1">M_Impuestos_Comparativo_2!$AI$17</definedName>
    <definedName name="Impu.IVTMMoto5.Grupo.17.Anio1">M_Impuestos_Comparativo_2!$AI$18</definedName>
    <definedName name="Impu.IVTMMoto5.Grupo.18.Anio1">M_Impuestos_Comparativo_2!$AI$19</definedName>
    <definedName name="Impu.IVTMMoto5.Grupo.19.Anio1">M_Impuestos_Comparativo_2!$AI$20</definedName>
    <definedName name="Impu.IVTMMoto5.Grupo.2.Anio1">M_Impuestos_Comparativo_2!$AI$3</definedName>
    <definedName name="Impu.IVTMMoto5.Grupo.20.Anio1">M_Impuestos_Comparativo_2!$AI$21</definedName>
    <definedName name="Impu.IVTMMoto5.Grupo.21.Anio1">M_Impuestos_Comparativo_2!$AI$22</definedName>
    <definedName name="Impu.IVTMMoto5.Grupo.22.Anio1">M_Impuestos_Comparativo_2!$AI$23</definedName>
    <definedName name="Impu.IVTMMoto5.Grupo.23.Anio1">M_Impuestos_Comparativo_2!$AI$24</definedName>
    <definedName name="Impu.IVTMMoto5.Grupo.24.Anio1">M_Impuestos_Comparativo_2!$AI$25</definedName>
    <definedName name="Impu.IVTMMoto5.Grupo.25.Anio1">M_Impuestos_Comparativo_2!$AI$26</definedName>
    <definedName name="Impu.IVTMMoto5.Grupo.26.Anio1">M_Impuestos_Comparativo_2!$AI$27</definedName>
    <definedName name="Impu.IVTMMoto5.Grupo.27.Anio1">M_Impuestos_Comparativo_2!$AI$28</definedName>
    <definedName name="Impu.IVTMMoto5.Grupo.28.Anio1">M_Impuestos_Comparativo_2!$AI$29</definedName>
    <definedName name="Impu.IVTMMoto5.Grupo.29.Anio1">M_Impuestos_Comparativo_2!$AI$30</definedName>
    <definedName name="Impu.IVTMMoto5.Grupo.3.Anio1">M_Impuestos_Comparativo_2!$AI$4</definedName>
    <definedName name="Impu.IVTMMoto5.Grupo.30.Anio1">M_Impuestos_Comparativo_2!$AI$31</definedName>
    <definedName name="Impu.IVTMMoto5.Grupo.31.Anio1">M_Impuestos_Comparativo_2!$AI$32</definedName>
    <definedName name="Impu.IVTMMoto5.Grupo.32.Anio1">M_Impuestos_Comparativo_2!$AI$33</definedName>
    <definedName name="Impu.IVTMMoto5.Grupo.33.Anio1">M_Impuestos_Comparativo_2!$AI$34</definedName>
    <definedName name="Impu.IVTMMoto5.Grupo.34.Anio1">M_Impuestos_Comparativo_2!$AI$35</definedName>
    <definedName name="Impu.IVTMMoto5.Grupo.35.Anio1">M_Impuestos_Comparativo_2!$AI$36</definedName>
    <definedName name="Impu.IVTMMoto5.Grupo.36.Anio1">M_Impuestos_Comparativo_2!$AI$37</definedName>
    <definedName name="Impu.IVTMMoto5.Grupo.37.Anio1">M_Impuestos_Comparativo_2!$AI$38</definedName>
    <definedName name="Impu.IVTMMoto5.Grupo.38.Anio1">M_Impuestos_Comparativo_2!$AI$39</definedName>
    <definedName name="Impu.IVTMMoto5.Grupo.39.Anio1">M_Impuestos_Comparativo_2!$AI$40</definedName>
    <definedName name="Impu.IVTMMoto5.Grupo.4.Anio1">M_Impuestos_Comparativo_2!$AI$5</definedName>
    <definedName name="Impu.IVTMMoto5.Grupo.40.Anio1">M_Impuestos_Comparativo_2!$AI$41</definedName>
    <definedName name="Impu.IVTMMoto5.Grupo.41.Anio1">M_Impuestos_Comparativo_2!$AI$42</definedName>
    <definedName name="Impu.IVTMMoto5.Grupo.42.Anio1">M_Impuestos_Comparativo_2!$AI$43</definedName>
    <definedName name="Impu.IVTMMoto5.Grupo.43.Anio1">M_Impuestos_Comparativo_2!$AI$44</definedName>
    <definedName name="Impu.IVTMMoto5.Grupo.44.Anio1">M_Impuestos_Comparativo_2!$AI$45</definedName>
    <definedName name="Impu.IVTMMoto5.Grupo.45.Anio1">M_Impuestos_Comparativo_2!$AI$46</definedName>
    <definedName name="Impu.IVTMMoto5.Grupo.46.Anio1">M_Impuestos_Comparativo_2!$AI$47</definedName>
    <definedName name="Impu.IVTMMoto5.Grupo.47.Anio1">M_Impuestos_Comparativo_2!$AI$48</definedName>
    <definedName name="Impu.IVTMMoto5.Grupo.48.Anio1">M_Impuestos_Comparativo_2!$AI$49</definedName>
    <definedName name="Impu.IVTMMoto5.Grupo.49.Anio1">M_Impuestos_Comparativo_2!$AI$50</definedName>
    <definedName name="Impu.IVTMMoto5.Grupo.5.Anio1">M_Impuestos_Comparativo_2!$AI$6</definedName>
    <definedName name="Impu.IVTMMoto5.Grupo.50.Anio1">M_Impuestos_Comparativo_2!$AI$51</definedName>
    <definedName name="Impu.IVTMMoto5.Grupo.51.Anio1">M_Impuestos_Comparativo_2!$AI$52</definedName>
    <definedName name="Impu.IVTMMoto5.Grupo.52.Anio1">M_Impuestos_Comparativo_2!$AI$53</definedName>
    <definedName name="Impu.IVTMMoto5.Grupo.53.Anio1">M_Impuestos_Comparativo_2!$AI$54</definedName>
    <definedName name="Impu.IVTMMoto5.Grupo.54.Anio1">M_Impuestos_Comparativo_2!$AI$55</definedName>
    <definedName name="Impu.IVTMMoto5.Grupo.55.Anio1">M_Impuestos_Comparativo_2!$AI$56</definedName>
    <definedName name="Impu.IVTMMoto5.Grupo.56.Anio1">M_Impuestos_Comparativo_2!$AI$57</definedName>
    <definedName name="Impu.IVTMMoto5.Grupo.57.Anio1">M_Impuestos_Comparativo_2!$AI$58</definedName>
    <definedName name="Impu.IVTMMoto5.Grupo.58.Anio1">M_Impuestos_Comparativo_2!$AI$59</definedName>
    <definedName name="Impu.IVTMMoto5.Grupo.6.Anio1">M_Impuestos_Comparativo_2!$AI$7</definedName>
    <definedName name="Impu.IVTMMoto5.Grupo.7.Anio1">M_Impuestos_Comparativo_2!$AI$8</definedName>
    <definedName name="Impu.IVTMMoto5.Grupo.8.Anio1">M_Impuestos_Comparativo_2!$AI$9</definedName>
    <definedName name="Impu.IVTMMoto5.Grupo.9.Anio1">M_Impuestos_Comparativo_2!$AI$10</definedName>
    <definedName name="Impu.IVTMMoto6.Grupo.1.Anio1">M_Impuestos_Comparativo_2!$AJ$2</definedName>
    <definedName name="Impu.IVTMMoto6.Grupo.10.Anio1">M_Impuestos_Comparativo_2!$AJ$11</definedName>
    <definedName name="Impu.IVTMMoto6.Grupo.100.Anio1">M_Impuestos_Comparativo_2!$AJ$101</definedName>
    <definedName name="Impu.IVTMMoto6.Grupo.11.Anio1">M_Impuestos_Comparativo_2!$AJ$12</definedName>
    <definedName name="Impu.IVTMMoto6.Grupo.12.Anio1">M_Impuestos_Comparativo_2!$AJ$13</definedName>
    <definedName name="Impu.IVTMMoto6.Grupo.13.Anio1">M_Impuestos_Comparativo_2!$AJ$14</definedName>
    <definedName name="Impu.IVTMMoto6.Grupo.14.Anio1">M_Impuestos_Comparativo_2!$AJ$15</definedName>
    <definedName name="Impu.IVTMMoto6.Grupo.15.Anio1">M_Impuestos_Comparativo_2!$AJ$16</definedName>
    <definedName name="Impu.IVTMMoto6.Grupo.16.Anio1">M_Impuestos_Comparativo_2!$AJ$17</definedName>
    <definedName name="Impu.IVTMMoto6.Grupo.17.Anio1">M_Impuestos_Comparativo_2!$AJ$18</definedName>
    <definedName name="Impu.IVTMMoto6.Grupo.18.Anio1">M_Impuestos_Comparativo_2!$AJ$19</definedName>
    <definedName name="Impu.IVTMMoto6.Grupo.19.Anio1">M_Impuestos_Comparativo_2!$AJ$20</definedName>
    <definedName name="Impu.IVTMMoto6.Grupo.2.Anio1">M_Impuestos_Comparativo_2!$AJ$3</definedName>
    <definedName name="Impu.IVTMMoto6.Grupo.20.Anio1">M_Impuestos_Comparativo_2!$AJ$21</definedName>
    <definedName name="Impu.IVTMMoto6.Grupo.21.Anio1">M_Impuestos_Comparativo_2!$AJ$22</definedName>
    <definedName name="Impu.IVTMMoto6.Grupo.22.Anio1">M_Impuestos_Comparativo_2!$AJ$23</definedName>
    <definedName name="Impu.IVTMMoto6.Grupo.23.Anio1">M_Impuestos_Comparativo_2!$AJ$24</definedName>
    <definedName name="Impu.IVTMMoto6.Grupo.24.Anio1">M_Impuestos_Comparativo_2!$AJ$25</definedName>
    <definedName name="Impu.IVTMMoto6.Grupo.25.Anio1">M_Impuestos_Comparativo_2!$AJ$26</definedName>
    <definedName name="Impu.IVTMMoto6.Grupo.26.Anio1">M_Impuestos_Comparativo_2!$AJ$27</definedName>
    <definedName name="Impu.IVTMMoto6.Grupo.27.Anio1">M_Impuestos_Comparativo_2!$AJ$28</definedName>
    <definedName name="Impu.IVTMMoto6.Grupo.28.Anio1">M_Impuestos_Comparativo_2!$AJ$29</definedName>
    <definedName name="Impu.IVTMMoto6.Grupo.29.Anio1">M_Impuestos_Comparativo_2!$AJ$30</definedName>
    <definedName name="Impu.IVTMMoto6.Grupo.3.Anio1">M_Impuestos_Comparativo_2!$AJ$4</definedName>
    <definedName name="Impu.IVTMMoto6.Grupo.30.Anio1">M_Impuestos_Comparativo_2!$AJ$31</definedName>
    <definedName name="Impu.IVTMMoto6.Grupo.31.Anio1">M_Impuestos_Comparativo_2!$AJ$32</definedName>
    <definedName name="Impu.IVTMMoto6.Grupo.32.Anio1">M_Impuestos_Comparativo_2!$AJ$33</definedName>
    <definedName name="Impu.IVTMMoto6.Grupo.33.Anio1">M_Impuestos_Comparativo_2!$AJ$34</definedName>
    <definedName name="Impu.IVTMMoto6.Grupo.34.Anio1">M_Impuestos_Comparativo_2!$AJ$35</definedName>
    <definedName name="Impu.IVTMMoto6.Grupo.35.Anio1">M_Impuestos_Comparativo_2!$AJ$36</definedName>
    <definedName name="Impu.IVTMMoto6.Grupo.36.Anio1">M_Impuestos_Comparativo_2!$AJ$37</definedName>
    <definedName name="Impu.IVTMMoto6.Grupo.37.Anio1">M_Impuestos_Comparativo_2!$AJ$38</definedName>
    <definedName name="Impu.IVTMMoto6.Grupo.38.Anio1">M_Impuestos_Comparativo_2!$AJ$39</definedName>
    <definedName name="Impu.IVTMMoto6.Grupo.39.Anio1">M_Impuestos_Comparativo_2!$AJ$40</definedName>
    <definedName name="Impu.IVTMMoto6.Grupo.4.Anio1">M_Impuestos_Comparativo_2!$AJ$5</definedName>
    <definedName name="Impu.IVTMMoto6.Grupo.40.Anio1">M_Impuestos_Comparativo_2!$AJ$41</definedName>
    <definedName name="Impu.IVTMMoto6.Grupo.41.Anio1">M_Impuestos_Comparativo_2!$AJ$42</definedName>
    <definedName name="Impu.IVTMMoto6.Grupo.42.Anio1">M_Impuestos_Comparativo_2!$AJ$43</definedName>
    <definedName name="Impu.IVTMMoto6.Grupo.43.Anio1">M_Impuestos_Comparativo_2!$AJ$44</definedName>
    <definedName name="Impu.IVTMMoto6.Grupo.44.Anio1">M_Impuestos_Comparativo_2!$AJ$45</definedName>
    <definedName name="Impu.IVTMMoto6.Grupo.45.Anio1">M_Impuestos_Comparativo_2!$AJ$46</definedName>
    <definedName name="Impu.IVTMMoto6.Grupo.46.Anio1">M_Impuestos_Comparativo_2!$AJ$47</definedName>
    <definedName name="Impu.IVTMMoto6.Grupo.47.Anio1">M_Impuestos_Comparativo_2!$AJ$48</definedName>
    <definedName name="Impu.IVTMMoto6.Grupo.48.Anio1">M_Impuestos_Comparativo_2!$AJ$49</definedName>
    <definedName name="Impu.IVTMMoto6.Grupo.49.Anio1">M_Impuestos_Comparativo_2!$AJ$50</definedName>
    <definedName name="Impu.IVTMMoto6.Grupo.5.Anio1">M_Impuestos_Comparativo_2!$AJ$6</definedName>
    <definedName name="Impu.IVTMMoto6.Grupo.50.Anio1">M_Impuestos_Comparativo_2!$AJ$51</definedName>
    <definedName name="Impu.IVTMMoto6.Grupo.51.Anio1">M_Impuestos_Comparativo_2!$AJ$52</definedName>
    <definedName name="Impu.IVTMMoto6.Grupo.52.Anio1">M_Impuestos_Comparativo_2!$AJ$53</definedName>
    <definedName name="Impu.IVTMMoto6.Grupo.53.Anio1">M_Impuestos_Comparativo_2!$AJ$54</definedName>
    <definedName name="Impu.IVTMMoto6.Grupo.54.Anio1">M_Impuestos_Comparativo_2!$AJ$55</definedName>
    <definedName name="Impu.IVTMMoto6.Grupo.55.Anio1">M_Impuestos_Comparativo_2!$AJ$56</definedName>
    <definedName name="Impu.IVTMMoto6.Grupo.56.Anio1">M_Impuestos_Comparativo_2!$AJ$57</definedName>
    <definedName name="Impu.IVTMMoto6.Grupo.57.Anio1">M_Impuestos_Comparativo_2!$AJ$58</definedName>
    <definedName name="Impu.IVTMMoto6.Grupo.58.Anio1">M_Impuestos_Comparativo_2!$AJ$59</definedName>
    <definedName name="Impu.IVTMMoto6.Grupo.6.Anio1">M_Impuestos_Comparativo_2!$AJ$7</definedName>
    <definedName name="Impu.IVTMMoto6.Grupo.7.Anio1">M_Impuestos_Comparativo_2!$AJ$8</definedName>
    <definedName name="Impu.IVTMMoto6.Grupo.8.Anio1">M_Impuestos_Comparativo_2!$AJ$9</definedName>
    <definedName name="Impu.IVTMMoto6.Grupo.9.Anio1">M_Impuestos_Comparativo_2!$AJ$10</definedName>
    <definedName name="Impu.IVTMRemolque.Grupo.1.Anio1">M_Impuestos_Comparativo_2!$AB$2</definedName>
    <definedName name="Impu.IVTMRemolque.Grupo.10.Anio1">M_Impuestos_Comparativo_2!$AB$11</definedName>
    <definedName name="Impu.IVTMRemolque.Grupo.100.Anio1">M_Impuestos_Comparativo_2!$AB$101</definedName>
    <definedName name="Impu.IVTMRemolque.Grupo.11.Anio1">M_Impuestos_Comparativo_2!$AB$12</definedName>
    <definedName name="Impu.IVTMRemolque.Grupo.12.Anio1">M_Impuestos_Comparativo_2!$AB$13</definedName>
    <definedName name="Impu.IVTMRemolque.Grupo.13.Anio1">M_Impuestos_Comparativo_2!$AB$14</definedName>
    <definedName name="Impu.IVTMRemolque.Grupo.14.Anio1">M_Impuestos_Comparativo_2!$AB$15</definedName>
    <definedName name="Impu.IVTMRemolque.Grupo.15.Anio1">M_Impuestos_Comparativo_2!$AB$16</definedName>
    <definedName name="Impu.IVTMRemolque.Grupo.16.Anio1">M_Impuestos_Comparativo_2!$AB$17</definedName>
    <definedName name="Impu.IVTMRemolque.Grupo.17.Anio1">M_Impuestos_Comparativo_2!$AB$18</definedName>
    <definedName name="Impu.IVTMRemolque.Grupo.18.Anio1">M_Impuestos_Comparativo_2!$AB$19</definedName>
    <definedName name="Impu.IVTMRemolque.Grupo.19.Anio1">M_Impuestos_Comparativo_2!$AB$20</definedName>
    <definedName name="Impu.IVTMRemolque.Grupo.2.Anio1">M_Impuestos_Comparativo_2!$AB$3</definedName>
    <definedName name="Impu.IVTMRemolque.Grupo.20.Anio1">M_Impuestos_Comparativo_2!$AB$21</definedName>
    <definedName name="Impu.IVTMRemolque.Grupo.21.Anio1">M_Impuestos_Comparativo_2!$AB$22</definedName>
    <definedName name="Impu.IVTMRemolque.Grupo.22.Anio1">M_Impuestos_Comparativo_2!$AB$23</definedName>
    <definedName name="Impu.IVTMRemolque.Grupo.23.Anio1">M_Impuestos_Comparativo_2!$AB$24</definedName>
    <definedName name="Impu.IVTMRemolque.Grupo.24.Anio1">M_Impuestos_Comparativo_2!$AB$25</definedName>
    <definedName name="Impu.IVTMRemolque.Grupo.25.Anio1">M_Impuestos_Comparativo_2!$AB$26</definedName>
    <definedName name="Impu.IVTMRemolque.Grupo.26.Anio1">M_Impuestos_Comparativo_2!$AB$27</definedName>
    <definedName name="Impu.IVTMRemolque.Grupo.27.Anio1">M_Impuestos_Comparativo_2!$AB$28</definedName>
    <definedName name="Impu.IVTMRemolque.Grupo.28.Anio1">M_Impuestos_Comparativo_2!$AB$29</definedName>
    <definedName name="Impu.IVTMRemolque.Grupo.29.Anio1">M_Impuestos_Comparativo_2!$AB$30</definedName>
    <definedName name="Impu.IVTMRemolque.Grupo.3.Anio1">M_Impuestos_Comparativo_2!$AB$4</definedName>
    <definedName name="Impu.IVTMRemolque.Grupo.30.Anio1">M_Impuestos_Comparativo_2!$AB$31</definedName>
    <definedName name="Impu.IVTMRemolque.Grupo.31.Anio1">M_Impuestos_Comparativo_2!$AB$32</definedName>
    <definedName name="Impu.IVTMRemolque.Grupo.32.Anio1">M_Impuestos_Comparativo_2!$AB$33</definedName>
    <definedName name="Impu.IVTMRemolque.Grupo.33.Anio1">M_Impuestos_Comparativo_2!$AB$34</definedName>
    <definedName name="Impu.IVTMRemolque.Grupo.34.Anio1">M_Impuestos_Comparativo_2!$AB$35</definedName>
    <definedName name="Impu.IVTMRemolque.Grupo.35.Anio1">M_Impuestos_Comparativo_2!$AB$36</definedName>
    <definedName name="Impu.IVTMRemolque.Grupo.36.Anio1">M_Impuestos_Comparativo_2!$AB$37</definedName>
    <definedName name="Impu.IVTMRemolque.Grupo.37.Anio1">M_Impuestos_Comparativo_2!$AB$38</definedName>
    <definedName name="Impu.IVTMRemolque.Grupo.38.Anio1">M_Impuestos_Comparativo_2!$AB$39</definedName>
    <definedName name="Impu.IVTMRemolque.Grupo.39.Anio1">M_Impuestos_Comparativo_2!$AB$40</definedName>
    <definedName name="Impu.IVTMRemolque.Grupo.4.Anio1">M_Impuestos_Comparativo_2!$AB$5</definedName>
    <definedName name="Impu.IVTMRemolque.Grupo.40.Anio1">M_Impuestos_Comparativo_2!$AB$41</definedName>
    <definedName name="Impu.IVTMRemolque.Grupo.41.Anio1">M_Impuestos_Comparativo_2!$AB$42</definedName>
    <definedName name="Impu.IVTMRemolque.Grupo.42.Anio1">M_Impuestos_Comparativo_2!$AB$43</definedName>
    <definedName name="Impu.IVTMRemolque.Grupo.43.Anio1">M_Impuestos_Comparativo_2!$AB$44</definedName>
    <definedName name="Impu.IVTMRemolque.Grupo.44.Anio1">M_Impuestos_Comparativo_2!$AB$45</definedName>
    <definedName name="Impu.IVTMRemolque.Grupo.45.Anio1">M_Impuestos_Comparativo_2!$AB$46</definedName>
    <definedName name="Impu.IVTMRemolque.Grupo.46.Anio1">M_Impuestos_Comparativo_2!$AB$47</definedName>
    <definedName name="Impu.IVTMRemolque.Grupo.47.Anio1">M_Impuestos_Comparativo_2!$AB$48</definedName>
    <definedName name="Impu.IVTMRemolque.Grupo.48.Anio1">M_Impuestos_Comparativo_2!$AB$49</definedName>
    <definedName name="Impu.IVTMRemolque.Grupo.49.Anio1">M_Impuestos_Comparativo_2!$AB$50</definedName>
    <definedName name="Impu.IVTMRemolque.Grupo.5.Anio1">M_Impuestos_Comparativo_2!$AB$6</definedName>
    <definedName name="Impu.IVTMRemolque.Grupo.50.Anio1">M_Impuestos_Comparativo_2!$AB$51</definedName>
    <definedName name="Impu.IVTMRemolque.Grupo.51.Anio1">M_Impuestos_Comparativo_2!$AB$52</definedName>
    <definedName name="Impu.IVTMRemolque.Grupo.52.Anio1">M_Impuestos_Comparativo_2!$AB$53</definedName>
    <definedName name="Impu.IVTMRemolque.Grupo.53.Anio1">M_Impuestos_Comparativo_2!$AB$54</definedName>
    <definedName name="Impu.IVTMRemolque.Grupo.54.Anio1">M_Impuestos_Comparativo_2!$AB$55</definedName>
    <definedName name="Impu.IVTMRemolque.Grupo.55.Anio1">M_Impuestos_Comparativo_2!$AB$56</definedName>
    <definedName name="Impu.IVTMRemolque.Grupo.56.Anio1">M_Impuestos_Comparativo_2!$AB$57</definedName>
    <definedName name="Impu.IVTMRemolque.Grupo.57.Anio1">M_Impuestos_Comparativo_2!$AB$58</definedName>
    <definedName name="Impu.IVTMRemolque.Grupo.58.Anio1">M_Impuestos_Comparativo_2!$AB$59</definedName>
    <definedName name="Impu.IVTMRemolque.Grupo.6.Anio1">M_Impuestos_Comparativo_2!$AB$7</definedName>
    <definedName name="Impu.IVTMRemolque.Grupo.7.Anio1">M_Impuestos_Comparativo_2!$AB$8</definedName>
    <definedName name="Impu.IVTMRemolque.Grupo.8.Anio1">M_Impuestos_Comparativo_2!$AB$9</definedName>
    <definedName name="Impu.IVTMRemolque.Grupo.9.Anio1">M_Impuestos_Comparativo_2!$AB$10</definedName>
    <definedName name="Impu.IVTMRemolque2.Grupo.1.Anio1">M_Impuestos_Comparativo_2!$AC$2</definedName>
    <definedName name="Impu.IVTMRemolque2.Grupo.10.Anio1">M_Impuestos_Comparativo_2!$AC$11</definedName>
    <definedName name="Impu.IVTMRemolque2.Grupo.100.Anio1">M_Impuestos_Comparativo_2!$AC$101</definedName>
    <definedName name="Impu.IVTMRemolque2.Grupo.11.Anio1">M_Impuestos_Comparativo_2!$AC$12</definedName>
    <definedName name="Impu.IVTMRemolque2.Grupo.12.Anio1">M_Impuestos_Comparativo_2!$AC$13</definedName>
    <definedName name="Impu.IVTMRemolque2.Grupo.13.Anio1">M_Impuestos_Comparativo_2!$AC$14</definedName>
    <definedName name="Impu.IVTMRemolque2.Grupo.14.Anio1">M_Impuestos_Comparativo_2!$AC$15</definedName>
    <definedName name="Impu.IVTMRemolque2.Grupo.15.Anio1">M_Impuestos_Comparativo_2!$AC$16</definedName>
    <definedName name="Impu.IVTMRemolque2.Grupo.16.Anio1">M_Impuestos_Comparativo_2!$AC$17</definedName>
    <definedName name="Impu.IVTMRemolque2.Grupo.17.Anio1">M_Impuestos_Comparativo_2!$AC$18</definedName>
    <definedName name="Impu.IVTMRemolque2.Grupo.18.Anio1">M_Impuestos_Comparativo_2!$AC$19</definedName>
    <definedName name="Impu.IVTMRemolque2.Grupo.19.Anio1">M_Impuestos_Comparativo_2!$AC$20</definedName>
    <definedName name="Impu.IVTMRemolque2.Grupo.2.Anio1">M_Impuestos_Comparativo_2!$AC$3</definedName>
    <definedName name="Impu.IVTMRemolque2.Grupo.20.Anio1">M_Impuestos_Comparativo_2!$AC$21</definedName>
    <definedName name="Impu.IVTMRemolque2.Grupo.21.Anio1">M_Impuestos_Comparativo_2!$AC$22</definedName>
    <definedName name="Impu.IVTMRemolque2.Grupo.22.Anio1">M_Impuestos_Comparativo_2!$AC$23</definedName>
    <definedName name="Impu.IVTMRemolque2.Grupo.23.Anio1">M_Impuestos_Comparativo_2!$AC$24</definedName>
    <definedName name="Impu.IVTMRemolque2.Grupo.24.Anio1">M_Impuestos_Comparativo_2!$AC$25</definedName>
    <definedName name="Impu.IVTMRemolque2.Grupo.25.Anio1">M_Impuestos_Comparativo_2!$AC$26</definedName>
    <definedName name="Impu.IVTMRemolque2.Grupo.26.Anio1">M_Impuestos_Comparativo_2!$AC$27</definedName>
    <definedName name="Impu.IVTMRemolque2.Grupo.27.Anio1">M_Impuestos_Comparativo_2!$AC$28</definedName>
    <definedName name="Impu.IVTMRemolque2.Grupo.28.Anio1">M_Impuestos_Comparativo_2!$AC$29</definedName>
    <definedName name="Impu.IVTMRemolque2.Grupo.29.Anio1">M_Impuestos_Comparativo_2!$AC$30</definedName>
    <definedName name="Impu.IVTMRemolque2.Grupo.3.Anio1">M_Impuestos_Comparativo_2!$AC$4</definedName>
    <definedName name="Impu.IVTMRemolque2.Grupo.30.Anio1">M_Impuestos_Comparativo_2!$AC$31</definedName>
    <definedName name="Impu.IVTMRemolque2.Grupo.31.Anio1">M_Impuestos_Comparativo_2!$AC$32</definedName>
    <definedName name="Impu.IVTMRemolque2.Grupo.32.Anio1">M_Impuestos_Comparativo_2!$AC$33</definedName>
    <definedName name="Impu.IVTMRemolque2.Grupo.33.Anio1">M_Impuestos_Comparativo_2!$AC$34</definedName>
    <definedName name="Impu.IVTMRemolque2.Grupo.34.Anio1">M_Impuestos_Comparativo_2!$AC$35</definedName>
    <definedName name="Impu.IVTMRemolque2.Grupo.35.Anio1">M_Impuestos_Comparativo_2!$AC$36</definedName>
    <definedName name="Impu.IVTMRemolque2.Grupo.36.Anio1">M_Impuestos_Comparativo_2!$AC$37</definedName>
    <definedName name="Impu.IVTMRemolque2.Grupo.37.Anio1">M_Impuestos_Comparativo_2!$AC$38</definedName>
    <definedName name="Impu.IVTMRemolque2.Grupo.38.Anio1">M_Impuestos_Comparativo_2!$AC$39</definedName>
    <definedName name="Impu.IVTMRemolque2.Grupo.39.Anio1">M_Impuestos_Comparativo_2!$AC$40</definedName>
    <definedName name="Impu.IVTMRemolque2.Grupo.4.Anio1">M_Impuestos_Comparativo_2!$AC$5</definedName>
    <definedName name="Impu.IVTMRemolque2.Grupo.40.Anio1">M_Impuestos_Comparativo_2!$AC$41</definedName>
    <definedName name="Impu.IVTMRemolque2.Grupo.41.Anio1">M_Impuestos_Comparativo_2!$AC$42</definedName>
    <definedName name="Impu.IVTMRemolque2.Grupo.42.Anio1">M_Impuestos_Comparativo_2!$AC$43</definedName>
    <definedName name="Impu.IVTMRemolque2.Grupo.43.Anio1">M_Impuestos_Comparativo_2!$AC$44</definedName>
    <definedName name="Impu.IVTMRemolque2.Grupo.44.Anio1">M_Impuestos_Comparativo_2!$AC$45</definedName>
    <definedName name="Impu.IVTMRemolque2.Grupo.45.Anio1">M_Impuestos_Comparativo_2!$AC$46</definedName>
    <definedName name="Impu.IVTMRemolque2.Grupo.46.Anio1">M_Impuestos_Comparativo_2!$AC$47</definedName>
    <definedName name="Impu.IVTMRemolque2.Grupo.47.Anio1">M_Impuestos_Comparativo_2!$AC$48</definedName>
    <definedName name="Impu.IVTMRemolque2.Grupo.48.Anio1">M_Impuestos_Comparativo_2!$AC$49</definedName>
    <definedName name="Impu.IVTMRemolque2.Grupo.49.Anio1">M_Impuestos_Comparativo_2!$AC$50</definedName>
    <definedName name="Impu.IVTMRemolque2.Grupo.5.Anio1">M_Impuestos_Comparativo_2!$AC$6</definedName>
    <definedName name="Impu.IVTMRemolque2.Grupo.50.Anio1">M_Impuestos_Comparativo_2!$AC$51</definedName>
    <definedName name="Impu.IVTMRemolque2.Grupo.51.Anio1">M_Impuestos_Comparativo_2!$AC$52</definedName>
    <definedName name="Impu.IVTMRemolque2.Grupo.52.Anio1">M_Impuestos_Comparativo_2!$AC$53</definedName>
    <definedName name="Impu.IVTMRemolque2.Grupo.53.Anio1">M_Impuestos_Comparativo_2!$AC$54</definedName>
    <definedName name="Impu.IVTMRemolque2.Grupo.54.Anio1">M_Impuestos_Comparativo_2!$AC$55</definedName>
    <definedName name="Impu.IVTMRemolque2.Grupo.55.Anio1">M_Impuestos_Comparativo_2!$AC$56</definedName>
    <definedName name="Impu.IVTMRemolque2.Grupo.56.Anio1">M_Impuestos_Comparativo_2!$AC$57</definedName>
    <definedName name="Impu.IVTMRemolque2.Grupo.57.Anio1">M_Impuestos_Comparativo_2!$AC$58</definedName>
    <definedName name="Impu.IVTMRemolque2.Grupo.58.Anio1">M_Impuestos_Comparativo_2!$AC$59</definedName>
    <definedName name="Impu.IVTMRemolque2.Grupo.6.Anio1">M_Impuestos_Comparativo_2!$AC$7</definedName>
    <definedName name="Impu.IVTMRemolque2.Grupo.7.Anio1">M_Impuestos_Comparativo_2!$AC$8</definedName>
    <definedName name="Impu.IVTMRemolque2.Grupo.8.Anio1">M_Impuestos_Comparativo_2!$AC$9</definedName>
    <definedName name="Impu.IVTMRemolque2.Grupo.9.Anio1">M_Impuestos_Comparativo_2!$AC$10</definedName>
    <definedName name="Impu.IVTMRemolque3.Grupo.1.Anio1">M_Impuestos_Comparativo_2!$AD$2</definedName>
    <definedName name="Impu.IVTMRemolque3.Grupo.10.Anio1">M_Impuestos_Comparativo_2!$AD$11</definedName>
    <definedName name="Impu.IVTMRemolque3.Grupo.100.Anio1">M_Impuestos_Comparativo_2!$AD$101</definedName>
    <definedName name="Impu.IVTMRemolque3.Grupo.11.Anio1">M_Impuestos_Comparativo_2!$AD$12</definedName>
    <definedName name="Impu.IVTMRemolque3.Grupo.12.Anio1">M_Impuestos_Comparativo_2!$AD$13</definedName>
    <definedName name="Impu.IVTMRemolque3.Grupo.13.Anio1">M_Impuestos_Comparativo_2!$AD$14</definedName>
    <definedName name="Impu.IVTMRemolque3.Grupo.14.Anio1">M_Impuestos_Comparativo_2!$AD$15</definedName>
    <definedName name="Impu.IVTMRemolque3.Grupo.15.Anio1">M_Impuestos_Comparativo_2!$AD$16</definedName>
    <definedName name="Impu.IVTMRemolque3.Grupo.16.Anio1">M_Impuestos_Comparativo_2!$AD$17</definedName>
    <definedName name="Impu.IVTMRemolque3.Grupo.17.Anio1">M_Impuestos_Comparativo_2!$AD$18</definedName>
    <definedName name="Impu.IVTMRemolque3.Grupo.18.Anio1">M_Impuestos_Comparativo_2!$AD$19</definedName>
    <definedName name="Impu.IVTMRemolque3.Grupo.19.Anio1">M_Impuestos_Comparativo_2!$AD$20</definedName>
    <definedName name="Impu.IVTMRemolque3.Grupo.2.Anio1">M_Impuestos_Comparativo_2!$AD$3</definedName>
    <definedName name="Impu.IVTMRemolque3.Grupo.20.Anio1">M_Impuestos_Comparativo_2!$AD$21</definedName>
    <definedName name="Impu.IVTMRemolque3.Grupo.21.Anio1">M_Impuestos_Comparativo_2!$AD$22</definedName>
    <definedName name="Impu.IVTMRemolque3.Grupo.22.Anio1">M_Impuestos_Comparativo_2!$AD$23</definedName>
    <definedName name="Impu.IVTMRemolque3.Grupo.23.Anio1">M_Impuestos_Comparativo_2!$AD$24</definedName>
    <definedName name="Impu.IVTMRemolque3.Grupo.24.Anio1">M_Impuestos_Comparativo_2!$AD$25</definedName>
    <definedName name="Impu.IVTMRemolque3.Grupo.25.Anio1">M_Impuestos_Comparativo_2!$AD$26</definedName>
    <definedName name="Impu.IVTMRemolque3.Grupo.26.Anio1">M_Impuestos_Comparativo_2!$AD$27</definedName>
    <definedName name="Impu.IVTMRemolque3.Grupo.27.Anio1">M_Impuestos_Comparativo_2!$AD$28</definedName>
    <definedName name="Impu.IVTMRemolque3.Grupo.28.Anio1">M_Impuestos_Comparativo_2!$AD$29</definedName>
    <definedName name="Impu.IVTMRemolque3.Grupo.29.Anio1">M_Impuestos_Comparativo_2!$AD$30</definedName>
    <definedName name="Impu.IVTMRemolque3.Grupo.3.Anio1">M_Impuestos_Comparativo_2!$AD$4</definedName>
    <definedName name="Impu.IVTMRemolque3.Grupo.30.Anio1">M_Impuestos_Comparativo_2!$AD$31</definedName>
    <definedName name="Impu.IVTMRemolque3.Grupo.31.Anio1">M_Impuestos_Comparativo_2!$AD$32</definedName>
    <definedName name="Impu.IVTMRemolque3.Grupo.32.Anio1">M_Impuestos_Comparativo_2!$AD$33</definedName>
    <definedName name="Impu.IVTMRemolque3.Grupo.33.Anio1">M_Impuestos_Comparativo_2!$AD$34</definedName>
    <definedName name="Impu.IVTMRemolque3.Grupo.34.Anio1">M_Impuestos_Comparativo_2!$AD$35</definedName>
    <definedName name="Impu.IVTMRemolque3.Grupo.35.Anio1">M_Impuestos_Comparativo_2!$AD$36</definedName>
    <definedName name="Impu.IVTMRemolque3.Grupo.36.Anio1">M_Impuestos_Comparativo_2!$AD$37</definedName>
    <definedName name="Impu.IVTMRemolque3.Grupo.37.Anio1">M_Impuestos_Comparativo_2!$AD$38</definedName>
    <definedName name="Impu.IVTMRemolque3.Grupo.38.Anio1">M_Impuestos_Comparativo_2!$AD$39</definedName>
    <definedName name="Impu.IVTMRemolque3.Grupo.39.Anio1">M_Impuestos_Comparativo_2!$AD$40</definedName>
    <definedName name="Impu.IVTMRemolque3.Grupo.4.Anio1">M_Impuestos_Comparativo_2!$AD$5</definedName>
    <definedName name="Impu.IVTMRemolque3.Grupo.40.Anio1">M_Impuestos_Comparativo_2!$AD$41</definedName>
    <definedName name="Impu.IVTMRemolque3.Grupo.41.Anio1">M_Impuestos_Comparativo_2!$AD$42</definedName>
    <definedName name="Impu.IVTMRemolque3.Grupo.42.Anio1">M_Impuestos_Comparativo_2!$AD$43</definedName>
    <definedName name="Impu.IVTMRemolque3.Grupo.43.Anio1">M_Impuestos_Comparativo_2!$AD$44</definedName>
    <definedName name="Impu.IVTMRemolque3.Grupo.44.Anio1">M_Impuestos_Comparativo_2!$AD$45</definedName>
    <definedName name="Impu.IVTMRemolque3.Grupo.45.Anio1">M_Impuestos_Comparativo_2!$AD$46</definedName>
    <definedName name="Impu.IVTMRemolque3.Grupo.46.Anio1">M_Impuestos_Comparativo_2!$AD$47</definedName>
    <definedName name="Impu.IVTMRemolque3.Grupo.47.Anio1">M_Impuestos_Comparativo_2!$AD$48</definedName>
    <definedName name="Impu.IVTMRemolque3.Grupo.48.Anio1">M_Impuestos_Comparativo_2!$AD$49</definedName>
    <definedName name="Impu.IVTMRemolque3.Grupo.49.Anio1">M_Impuestos_Comparativo_2!$AD$50</definedName>
    <definedName name="Impu.IVTMRemolque3.Grupo.5.Anio1">M_Impuestos_Comparativo_2!$AD$6</definedName>
    <definedName name="Impu.IVTMRemolque3.Grupo.50.Anio1">M_Impuestos_Comparativo_2!$AD$51</definedName>
    <definedName name="Impu.IVTMRemolque3.Grupo.51.Anio1">M_Impuestos_Comparativo_2!$AD$52</definedName>
    <definedName name="Impu.IVTMRemolque3.Grupo.52.Anio1">M_Impuestos_Comparativo_2!$AD$53</definedName>
    <definedName name="Impu.IVTMRemolque3.Grupo.53.Anio1">M_Impuestos_Comparativo_2!$AD$54</definedName>
    <definedName name="Impu.IVTMRemolque3.Grupo.54.Anio1">M_Impuestos_Comparativo_2!$AD$55</definedName>
    <definedName name="Impu.IVTMRemolque3.Grupo.55.Anio1">M_Impuestos_Comparativo_2!$AD$56</definedName>
    <definedName name="Impu.IVTMRemolque3.Grupo.56.Anio1">M_Impuestos_Comparativo_2!$AD$57</definedName>
    <definedName name="Impu.IVTMRemolque3.Grupo.57.Anio1">M_Impuestos_Comparativo_2!$AD$58</definedName>
    <definedName name="Impu.IVTMRemolque3.Grupo.58.Anio1">M_Impuestos_Comparativo_2!$AD$59</definedName>
    <definedName name="Impu.IVTMRemolque3.Grupo.6.Anio1">M_Impuestos_Comparativo_2!$AD$7</definedName>
    <definedName name="Impu.IVTMRemolque3.Grupo.7.Anio1">M_Impuestos_Comparativo_2!$AD$8</definedName>
    <definedName name="Impu.IVTMRemolque3.Grupo.8.Anio1">M_Impuestos_Comparativo_2!$AD$9</definedName>
    <definedName name="Impu.IVTMRemolque3.Grupo.9.Anio1">M_Impuestos_Comparativo_2!$AD$10</definedName>
    <definedName name="Impu.IVTMTractor.Grupo.1.Anio1">M_Impuestos_Comparativo_2!$Y$2</definedName>
    <definedName name="Impu.IVTMTractor.Grupo.10.Anio1">M_Impuestos_Comparativo_2!$Y$11</definedName>
    <definedName name="Impu.IVTMTractor.Grupo.100.Anio1">M_Impuestos_Comparativo_2!$Y$101</definedName>
    <definedName name="Impu.IVTMTractor.Grupo.11.Anio1">M_Impuestos_Comparativo_2!$Y$12</definedName>
    <definedName name="Impu.IVTMTractor.Grupo.12.Anio1">M_Impuestos_Comparativo_2!$Y$13</definedName>
    <definedName name="Impu.IVTMTractor.Grupo.13.Anio1">M_Impuestos_Comparativo_2!$Y$14</definedName>
    <definedName name="Impu.IVTMTractor.Grupo.14.Anio1">M_Impuestos_Comparativo_2!$Y$15</definedName>
    <definedName name="Impu.IVTMTractor.Grupo.15.Anio1">M_Impuestos_Comparativo_2!$Y$16</definedName>
    <definedName name="Impu.IVTMTractor.Grupo.16.Anio1">M_Impuestos_Comparativo_2!$Y$17</definedName>
    <definedName name="Impu.IVTMTractor.Grupo.17.Anio1">M_Impuestos_Comparativo_2!$Y$18</definedName>
    <definedName name="Impu.IVTMTractor.Grupo.18.Anio1">M_Impuestos_Comparativo_2!$Y$19</definedName>
    <definedName name="Impu.IVTMTractor.Grupo.19.Anio1">M_Impuestos_Comparativo_2!$Y$20</definedName>
    <definedName name="Impu.IVTMTractor.Grupo.2.Anio1">M_Impuestos_Comparativo_2!$Y$3</definedName>
    <definedName name="Impu.IVTMTractor.Grupo.20.Anio1">M_Impuestos_Comparativo_2!$Y$21</definedName>
    <definedName name="Impu.IVTMTractor.Grupo.21.Anio1">M_Impuestos_Comparativo_2!$Y$22</definedName>
    <definedName name="Impu.IVTMTractor.Grupo.22.Anio1">M_Impuestos_Comparativo_2!$Y$23</definedName>
    <definedName name="Impu.IVTMTractor.Grupo.23.Anio1">M_Impuestos_Comparativo_2!$Y$24</definedName>
    <definedName name="Impu.IVTMTractor.Grupo.24.Anio1">M_Impuestos_Comparativo_2!$Y$25</definedName>
    <definedName name="Impu.IVTMTractor.Grupo.25.Anio1">M_Impuestos_Comparativo_2!$Y$26</definedName>
    <definedName name="Impu.IVTMTractor.Grupo.26.Anio1">M_Impuestos_Comparativo_2!$Y$27</definedName>
    <definedName name="Impu.IVTMTractor.Grupo.27.Anio1">M_Impuestos_Comparativo_2!$Y$28</definedName>
    <definedName name="Impu.IVTMTractor.Grupo.28.Anio1">M_Impuestos_Comparativo_2!$Y$29</definedName>
    <definedName name="Impu.IVTMTractor.Grupo.29.Anio1">M_Impuestos_Comparativo_2!$Y$30</definedName>
    <definedName name="Impu.IVTMTractor.Grupo.3.Anio1">M_Impuestos_Comparativo_2!$Y$4</definedName>
    <definedName name="Impu.IVTMTractor.Grupo.30.Anio1">M_Impuestos_Comparativo_2!$Y$31</definedName>
    <definedName name="Impu.IVTMTractor.Grupo.31.Anio1">M_Impuestos_Comparativo_2!$Y$32</definedName>
    <definedName name="Impu.IVTMTractor.Grupo.32.Anio1">M_Impuestos_Comparativo_2!$Y$33</definedName>
    <definedName name="Impu.IVTMTractor.Grupo.33.Anio1">M_Impuestos_Comparativo_2!$Y$34</definedName>
    <definedName name="Impu.IVTMTractor.Grupo.34.Anio1">M_Impuestos_Comparativo_2!$Y$35</definedName>
    <definedName name="Impu.IVTMTractor.Grupo.35.Anio1">M_Impuestos_Comparativo_2!$Y$36</definedName>
    <definedName name="Impu.IVTMTractor.Grupo.36.Anio1">M_Impuestos_Comparativo_2!$Y$37</definedName>
    <definedName name="Impu.IVTMTractor.Grupo.37.Anio1">M_Impuestos_Comparativo_2!$Y$38</definedName>
    <definedName name="Impu.IVTMTractor.Grupo.38.Anio1">M_Impuestos_Comparativo_2!$Y$39</definedName>
    <definedName name="Impu.IVTMTractor.Grupo.39.Anio1">M_Impuestos_Comparativo_2!$Y$40</definedName>
    <definedName name="Impu.IVTMTractor.Grupo.4.Anio1">M_Impuestos_Comparativo_2!$Y$5</definedName>
    <definedName name="Impu.IVTMTractor.Grupo.40.Anio1">M_Impuestos_Comparativo_2!$Y$41</definedName>
    <definedName name="Impu.IVTMTractor.Grupo.41.Anio1">M_Impuestos_Comparativo_2!$Y$42</definedName>
    <definedName name="Impu.IVTMTractor.Grupo.42.Anio1">M_Impuestos_Comparativo_2!$Y$43</definedName>
    <definedName name="Impu.IVTMTractor.Grupo.43.Anio1">M_Impuestos_Comparativo_2!$Y$44</definedName>
    <definedName name="Impu.IVTMTractor.Grupo.44.Anio1">M_Impuestos_Comparativo_2!$Y$45</definedName>
    <definedName name="Impu.IVTMTractor.Grupo.45.Anio1">M_Impuestos_Comparativo_2!$Y$46</definedName>
    <definedName name="Impu.IVTMTractor.Grupo.46.Anio1">M_Impuestos_Comparativo_2!$Y$47</definedName>
    <definedName name="Impu.IVTMTractor.Grupo.47.Anio1">M_Impuestos_Comparativo_2!$Y$48</definedName>
    <definedName name="Impu.IVTMTractor.Grupo.48.Anio1">M_Impuestos_Comparativo_2!$Y$49</definedName>
    <definedName name="Impu.IVTMTractor.Grupo.49.Anio1">M_Impuestos_Comparativo_2!$Y$50</definedName>
    <definedName name="Impu.IVTMTractor.Grupo.5.Anio1">M_Impuestos_Comparativo_2!$Y$6</definedName>
    <definedName name="Impu.IVTMTractor.Grupo.50.Anio1">M_Impuestos_Comparativo_2!$Y$51</definedName>
    <definedName name="Impu.IVTMTractor.Grupo.51.Anio1">M_Impuestos_Comparativo_2!$Y$52</definedName>
    <definedName name="Impu.IVTMTractor.Grupo.52.Anio1">M_Impuestos_Comparativo_2!$Y$53</definedName>
    <definedName name="Impu.IVTMTractor.Grupo.53.Anio1">M_Impuestos_Comparativo_2!$Y$54</definedName>
    <definedName name="Impu.IVTMTractor.Grupo.54.Anio1">M_Impuestos_Comparativo_2!$Y$55</definedName>
    <definedName name="Impu.IVTMTractor.Grupo.55.Anio1">M_Impuestos_Comparativo_2!$Y$56</definedName>
    <definedName name="Impu.IVTMTractor.Grupo.56.Anio1">M_Impuestos_Comparativo_2!$Y$57</definedName>
    <definedName name="Impu.IVTMTractor.Grupo.57.Anio1">M_Impuestos_Comparativo_2!$Y$58</definedName>
    <definedName name="Impu.IVTMTractor.Grupo.58.Anio1">M_Impuestos_Comparativo_2!$Y$59</definedName>
    <definedName name="Impu.IVTMTractor.Grupo.6.Anio1">M_Impuestos_Comparativo_2!$Y$7</definedName>
    <definedName name="Impu.IVTMTractor.Grupo.7.Anio1">M_Impuestos_Comparativo_2!$Y$8</definedName>
    <definedName name="Impu.IVTMTractor.Grupo.8.Anio1">M_Impuestos_Comparativo_2!$Y$9</definedName>
    <definedName name="Impu.IVTMTractor.Grupo.9.Anio1">M_Impuestos_Comparativo_2!$Y$10</definedName>
    <definedName name="Impu.IVTMTractor2.Grupo.1.Anio1">M_Impuestos_Comparativo_2!$Z$2</definedName>
    <definedName name="Impu.IVTMTractor2.Grupo.10.Anio1">M_Impuestos_Comparativo_2!$Z$11</definedName>
    <definedName name="Impu.IVTMTractor2.Grupo.100.Anio1">M_Impuestos_Comparativo_2!$Z$101</definedName>
    <definedName name="Impu.IVTMTractor2.Grupo.11.Anio1">M_Impuestos_Comparativo_2!$Z$12</definedName>
    <definedName name="Impu.IVTMTractor2.Grupo.12.Anio1">M_Impuestos_Comparativo_2!$Z$13</definedName>
    <definedName name="Impu.IVTMTractor2.Grupo.13.Anio1">M_Impuestos_Comparativo_2!$Z$14</definedName>
    <definedName name="Impu.IVTMTractor2.Grupo.14.Anio1">M_Impuestos_Comparativo_2!$Z$15</definedName>
    <definedName name="Impu.IVTMTractor2.Grupo.15.Anio1">M_Impuestos_Comparativo_2!$Z$16</definedName>
    <definedName name="Impu.IVTMTractor2.Grupo.16.Anio1">M_Impuestos_Comparativo_2!$Z$17</definedName>
    <definedName name="Impu.IVTMTractor2.Grupo.17.Anio1">M_Impuestos_Comparativo_2!$Z$18</definedName>
    <definedName name="Impu.IVTMTractor2.Grupo.18.Anio1">M_Impuestos_Comparativo_2!$Z$19</definedName>
    <definedName name="Impu.IVTMTractor2.Grupo.19.Anio1">M_Impuestos_Comparativo_2!$Z$20</definedName>
    <definedName name="Impu.IVTMTractor2.Grupo.2.Anio1">M_Impuestos_Comparativo_2!$Z$3</definedName>
    <definedName name="Impu.IVTMTractor2.Grupo.20.Anio1">M_Impuestos_Comparativo_2!$Z$21</definedName>
    <definedName name="Impu.IVTMTractor2.Grupo.21.Anio1">M_Impuestos_Comparativo_2!$Z$22</definedName>
    <definedName name="Impu.IVTMTractor2.Grupo.22.Anio1">M_Impuestos_Comparativo_2!$Z$23</definedName>
    <definedName name="Impu.IVTMTractor2.Grupo.23.Anio1">M_Impuestos_Comparativo_2!$Z$24</definedName>
    <definedName name="Impu.IVTMTractor2.Grupo.24.Anio1">M_Impuestos_Comparativo_2!$Z$25</definedName>
    <definedName name="Impu.IVTMTractor2.Grupo.25.Anio1">M_Impuestos_Comparativo_2!$Z$26</definedName>
    <definedName name="Impu.IVTMTractor2.Grupo.26.Anio1">M_Impuestos_Comparativo_2!$Z$27</definedName>
    <definedName name="Impu.IVTMTractor2.Grupo.27.Anio1">M_Impuestos_Comparativo_2!$Z$28</definedName>
    <definedName name="Impu.IVTMTractor2.Grupo.28.Anio1">M_Impuestos_Comparativo_2!$Z$29</definedName>
    <definedName name="Impu.IVTMTractor2.Grupo.29.Anio1">M_Impuestos_Comparativo_2!$Z$30</definedName>
    <definedName name="Impu.IVTMTractor2.Grupo.3.Anio1">M_Impuestos_Comparativo_2!$Z$4</definedName>
    <definedName name="Impu.IVTMTractor2.Grupo.30.Anio1">M_Impuestos_Comparativo_2!$Z$31</definedName>
    <definedName name="Impu.IVTMTractor2.Grupo.31.Anio1">M_Impuestos_Comparativo_2!$Z$32</definedName>
    <definedName name="Impu.IVTMTractor2.Grupo.32.Anio1">M_Impuestos_Comparativo_2!$Z$33</definedName>
    <definedName name="Impu.IVTMTractor2.Grupo.33.Anio1">M_Impuestos_Comparativo_2!$Z$34</definedName>
    <definedName name="Impu.IVTMTractor2.Grupo.34.Anio1">M_Impuestos_Comparativo_2!$Z$35</definedName>
    <definedName name="Impu.IVTMTractor2.Grupo.35.Anio1">M_Impuestos_Comparativo_2!$Z$36</definedName>
    <definedName name="Impu.IVTMTractor2.Grupo.36.Anio1">M_Impuestos_Comparativo_2!$Z$37</definedName>
    <definedName name="Impu.IVTMTractor2.Grupo.37.Anio1">M_Impuestos_Comparativo_2!$Z$38</definedName>
    <definedName name="Impu.IVTMTractor2.Grupo.38.Anio1">M_Impuestos_Comparativo_2!$Z$39</definedName>
    <definedName name="Impu.IVTMTractor2.Grupo.39.Anio1">M_Impuestos_Comparativo_2!$Z$40</definedName>
    <definedName name="Impu.IVTMTractor2.Grupo.4.Anio1">M_Impuestos_Comparativo_2!$Z$5</definedName>
    <definedName name="Impu.IVTMTractor2.Grupo.40.Anio1">M_Impuestos_Comparativo_2!$Z$41</definedName>
    <definedName name="Impu.IVTMTractor2.Grupo.41.Anio1">M_Impuestos_Comparativo_2!$Z$42</definedName>
    <definedName name="Impu.IVTMTractor2.Grupo.42.Anio1">M_Impuestos_Comparativo_2!$Z$43</definedName>
    <definedName name="Impu.IVTMTractor2.Grupo.43.Anio1">M_Impuestos_Comparativo_2!$Z$44</definedName>
    <definedName name="Impu.IVTMTractor2.Grupo.44.Anio1">M_Impuestos_Comparativo_2!$Z$45</definedName>
    <definedName name="Impu.IVTMTractor2.Grupo.45.Anio1">M_Impuestos_Comparativo_2!$Z$46</definedName>
    <definedName name="Impu.IVTMTractor2.Grupo.46.Anio1">M_Impuestos_Comparativo_2!$Z$47</definedName>
    <definedName name="Impu.IVTMTractor2.Grupo.47.Anio1">M_Impuestos_Comparativo_2!$Z$48</definedName>
    <definedName name="Impu.IVTMTractor2.Grupo.48.Anio1">M_Impuestos_Comparativo_2!$Z$49</definedName>
    <definedName name="Impu.IVTMTractor2.Grupo.49.Anio1">M_Impuestos_Comparativo_2!$Z$50</definedName>
    <definedName name="Impu.IVTMTractor2.Grupo.5.Anio1">M_Impuestos_Comparativo_2!$Z$6</definedName>
    <definedName name="Impu.IVTMTractor2.Grupo.50.Anio1">M_Impuestos_Comparativo_2!$Z$51</definedName>
    <definedName name="Impu.IVTMTractor2.Grupo.51.Anio1">M_Impuestos_Comparativo_2!$Z$52</definedName>
    <definedName name="Impu.IVTMTractor2.Grupo.52.Anio1">M_Impuestos_Comparativo_2!$Z$53</definedName>
    <definedName name="Impu.IVTMTractor2.Grupo.53.Anio1">M_Impuestos_Comparativo_2!$Z$54</definedName>
    <definedName name="Impu.IVTMTractor2.Grupo.54.Anio1">M_Impuestos_Comparativo_2!$Z$55</definedName>
    <definedName name="Impu.IVTMTractor2.Grupo.55.Anio1">M_Impuestos_Comparativo_2!$Z$56</definedName>
    <definedName name="Impu.IVTMTractor2.Grupo.56.Anio1">M_Impuestos_Comparativo_2!$Z$57</definedName>
    <definedName name="Impu.IVTMTractor2.Grupo.57.Anio1">M_Impuestos_Comparativo_2!$Z$58</definedName>
    <definedName name="Impu.IVTMTractor2.Grupo.58.Anio1">M_Impuestos_Comparativo_2!$Z$59</definedName>
    <definedName name="Impu.IVTMTractor2.Grupo.6.Anio1">M_Impuestos_Comparativo_2!$Z$7</definedName>
    <definedName name="Impu.IVTMTractor2.Grupo.7.Anio1">M_Impuestos_Comparativo_2!$Z$8</definedName>
    <definedName name="Impu.IVTMTractor2.Grupo.8.Anio1">M_Impuestos_Comparativo_2!$Z$9</definedName>
    <definedName name="Impu.IVTMTractor2.Grupo.9.Anio1">M_Impuestos_Comparativo_2!$Z$10</definedName>
    <definedName name="Impu.IVTMTractor3.Grupo.1.Anio1">M_Impuestos_Comparativo_2!$AA$2</definedName>
    <definedName name="Impu.IVTMTractor3.Grupo.10.Anio1">M_Impuestos_Comparativo_2!$AA$11</definedName>
    <definedName name="Impu.IVTMTractor3.Grupo.100.Anio1">M_Impuestos_Comparativo_2!$AA$101</definedName>
    <definedName name="Impu.IVTMTractor3.Grupo.11.Anio1">M_Impuestos_Comparativo_2!$AA$12</definedName>
    <definedName name="Impu.IVTMTractor3.Grupo.12.Anio1">M_Impuestos_Comparativo_2!$AA$13</definedName>
    <definedName name="Impu.IVTMTractor3.Grupo.13.Anio1">M_Impuestos_Comparativo_2!$AA$14</definedName>
    <definedName name="Impu.IVTMTractor3.Grupo.14.Anio1">M_Impuestos_Comparativo_2!$AA$15</definedName>
    <definedName name="Impu.IVTMTractor3.Grupo.15.Anio1">M_Impuestos_Comparativo_2!$AA$16</definedName>
    <definedName name="Impu.IVTMTractor3.Grupo.16.Anio1">M_Impuestos_Comparativo_2!$AA$17</definedName>
    <definedName name="Impu.IVTMTractor3.Grupo.17.Anio1">M_Impuestos_Comparativo_2!$AA$18</definedName>
    <definedName name="Impu.IVTMTractor3.Grupo.18.Anio1">M_Impuestos_Comparativo_2!$AA$19</definedName>
    <definedName name="Impu.IVTMTractor3.Grupo.19.Anio1">M_Impuestos_Comparativo_2!$AA$20</definedName>
    <definedName name="Impu.IVTMTractor3.Grupo.2.Anio1">M_Impuestos_Comparativo_2!$AA$3</definedName>
    <definedName name="Impu.IVTMTractor3.Grupo.20.Anio1">M_Impuestos_Comparativo_2!$AA$21</definedName>
    <definedName name="Impu.IVTMTractor3.Grupo.21.Anio1">M_Impuestos_Comparativo_2!$AA$22</definedName>
    <definedName name="Impu.IVTMTractor3.Grupo.22.Anio1">M_Impuestos_Comparativo_2!$AA$23</definedName>
    <definedName name="Impu.IVTMTractor3.Grupo.23.Anio1">M_Impuestos_Comparativo_2!$AA$24</definedName>
    <definedName name="Impu.IVTMTractor3.Grupo.24.Anio1">M_Impuestos_Comparativo_2!$AA$25</definedName>
    <definedName name="Impu.IVTMTractor3.Grupo.25.Anio1">M_Impuestos_Comparativo_2!$AA$26</definedName>
    <definedName name="Impu.IVTMTractor3.Grupo.26.Anio1">M_Impuestos_Comparativo_2!$AA$27</definedName>
    <definedName name="Impu.IVTMTractor3.Grupo.27.Anio1">M_Impuestos_Comparativo_2!$AA$28</definedName>
    <definedName name="Impu.IVTMTractor3.Grupo.28.Anio1">M_Impuestos_Comparativo_2!$AA$29</definedName>
    <definedName name="Impu.IVTMTractor3.Grupo.29.Anio1">M_Impuestos_Comparativo_2!$AA$30</definedName>
    <definedName name="Impu.IVTMTractor3.Grupo.3.Anio1">M_Impuestos_Comparativo_2!$AA$4</definedName>
    <definedName name="Impu.IVTMTractor3.Grupo.30.Anio1">M_Impuestos_Comparativo_2!$AA$31</definedName>
    <definedName name="Impu.IVTMTractor3.Grupo.31.Anio1">M_Impuestos_Comparativo_2!$AA$32</definedName>
    <definedName name="Impu.IVTMTractor3.Grupo.32.Anio1">M_Impuestos_Comparativo_2!$AA$33</definedName>
    <definedName name="Impu.IVTMTractor3.Grupo.33.Anio1">M_Impuestos_Comparativo_2!$AA$34</definedName>
    <definedName name="Impu.IVTMTractor3.Grupo.34.Anio1">M_Impuestos_Comparativo_2!$AA$35</definedName>
    <definedName name="Impu.IVTMTractor3.Grupo.35.Anio1">M_Impuestos_Comparativo_2!$AA$36</definedName>
    <definedName name="Impu.IVTMTractor3.Grupo.36.Anio1">M_Impuestos_Comparativo_2!$AA$37</definedName>
    <definedName name="Impu.IVTMTractor3.Grupo.37.Anio1">M_Impuestos_Comparativo_2!$AA$38</definedName>
    <definedName name="Impu.IVTMTractor3.Grupo.38.Anio1">M_Impuestos_Comparativo_2!$AA$39</definedName>
    <definedName name="Impu.IVTMTractor3.Grupo.39.Anio1">M_Impuestos_Comparativo_2!$AA$40</definedName>
    <definedName name="Impu.IVTMTractor3.Grupo.4.Anio1">M_Impuestos_Comparativo_2!$AA$5</definedName>
    <definedName name="Impu.IVTMTractor3.Grupo.40.Anio1">M_Impuestos_Comparativo_2!$AA$41</definedName>
    <definedName name="Impu.IVTMTractor3.Grupo.41.Anio1">M_Impuestos_Comparativo_2!$AA$42</definedName>
    <definedName name="Impu.IVTMTractor3.Grupo.42.Anio1">M_Impuestos_Comparativo_2!$AA$43</definedName>
    <definedName name="Impu.IVTMTractor3.Grupo.43.Anio1">M_Impuestos_Comparativo_2!$AA$44</definedName>
    <definedName name="Impu.IVTMTractor3.Grupo.44.Anio1">M_Impuestos_Comparativo_2!$AA$45</definedName>
    <definedName name="Impu.IVTMTractor3.Grupo.45.Anio1">M_Impuestos_Comparativo_2!$AA$46</definedName>
    <definedName name="Impu.IVTMTractor3.Grupo.46.Anio1">M_Impuestos_Comparativo_2!$AA$47</definedName>
    <definedName name="Impu.IVTMTractor3.Grupo.47.Anio1">M_Impuestos_Comparativo_2!$AA$48</definedName>
    <definedName name="Impu.IVTMTractor3.Grupo.48.Anio1">M_Impuestos_Comparativo_2!$AA$49</definedName>
    <definedName name="Impu.IVTMTractor3.Grupo.49.Anio1">M_Impuestos_Comparativo_2!$AA$50</definedName>
    <definedName name="Impu.IVTMTractor3.Grupo.5.Anio1">M_Impuestos_Comparativo_2!$AA$6</definedName>
    <definedName name="Impu.IVTMTractor3.Grupo.50.Anio1">M_Impuestos_Comparativo_2!$AA$51</definedName>
    <definedName name="Impu.IVTMTractor3.Grupo.51.Anio1">M_Impuestos_Comparativo_2!$AA$52</definedName>
    <definedName name="Impu.IVTMTractor3.Grupo.52.Anio1">M_Impuestos_Comparativo_2!$AA$53</definedName>
    <definedName name="Impu.IVTMTractor3.Grupo.53.Anio1">M_Impuestos_Comparativo_2!$AA$54</definedName>
    <definedName name="Impu.IVTMTractor3.Grupo.54.Anio1">M_Impuestos_Comparativo_2!$AA$55</definedName>
    <definedName name="Impu.IVTMTractor3.Grupo.55.Anio1">M_Impuestos_Comparativo_2!$AA$56</definedName>
    <definedName name="Impu.IVTMTractor3.Grupo.56.Anio1">M_Impuestos_Comparativo_2!$AA$57</definedName>
    <definedName name="Impu.IVTMTractor3.Grupo.57.Anio1">M_Impuestos_Comparativo_2!$AA$58</definedName>
    <definedName name="Impu.IVTMTractor3.Grupo.58.Anio1">M_Impuestos_Comparativo_2!$AA$59</definedName>
    <definedName name="Impu.IVTMTractor3.Grupo.6.Anio1">M_Impuestos_Comparativo_2!$AA$7</definedName>
    <definedName name="Impu.IVTMTractor3.Grupo.7.Anio1">M_Impuestos_Comparativo_2!$AA$8</definedName>
    <definedName name="Impu.IVTMTractor3.Grupo.8.Anio1">M_Impuestos_Comparativo_2!$AA$9</definedName>
    <definedName name="Impu.IVTMTractor3.Grupo.9.Anio1">M_Impuestos_Comparativo_2!$AA$10</definedName>
    <definedName name="Impu.IVTMTurismo.Grupo.1.Anio1">M_Impuestos_Comparativo_2!$M$2</definedName>
    <definedName name="Impu.IVTMTurismo.Grupo.10.Anio1">M_Impuestos_Comparativo_2!$M$11</definedName>
    <definedName name="Impu.IVTMTurismo.Grupo.100.Anio1">M_Impuestos_Comparativo_2!$M$101</definedName>
    <definedName name="Impu.IVTMTurismo.Grupo.11.Anio1">M_Impuestos_Comparativo_2!$M$12</definedName>
    <definedName name="Impu.IVTMTurismo.Grupo.12.Anio1">M_Impuestos_Comparativo_2!$M$13</definedName>
    <definedName name="Impu.IVTMTurismo.Grupo.13.Anio1">M_Impuestos_Comparativo_2!$M$14</definedName>
    <definedName name="Impu.IVTMTurismo.Grupo.14.Anio1">M_Impuestos_Comparativo_2!$M$15</definedName>
    <definedName name="Impu.IVTMTurismo.Grupo.15.Anio1">M_Impuestos_Comparativo_2!$M$16</definedName>
    <definedName name="Impu.IVTMTurismo.Grupo.16.Anio1">M_Impuestos_Comparativo_2!$M$17</definedName>
    <definedName name="Impu.IVTMTurismo.Grupo.17.Anio1">M_Impuestos_Comparativo_2!$M$18</definedName>
    <definedName name="Impu.IVTMTurismo.Grupo.18.Anio1">M_Impuestos_Comparativo_2!$M$19</definedName>
    <definedName name="Impu.IVTMTurismo.Grupo.19.Anio1">M_Impuestos_Comparativo_2!$M$20</definedName>
    <definedName name="Impu.IVTMTurismo.Grupo.2.Anio1">M_Impuestos_Comparativo_2!$M$3</definedName>
    <definedName name="Impu.IVTMTurismo.Grupo.20.Anio1">M_Impuestos_Comparativo_2!$M$21</definedName>
    <definedName name="Impu.IVTMTurismo.Grupo.21.Anio1">M_Impuestos_Comparativo_2!$M$22</definedName>
    <definedName name="Impu.IVTMTurismo.Grupo.22.Anio1">M_Impuestos_Comparativo_2!$M$23</definedName>
    <definedName name="Impu.IVTMTurismo.Grupo.23.Anio1">M_Impuestos_Comparativo_2!$M$24</definedName>
    <definedName name="Impu.IVTMTurismo.Grupo.24.Anio1">M_Impuestos_Comparativo_2!$M$25</definedName>
    <definedName name="Impu.IVTMTurismo.Grupo.25.Anio1">M_Impuestos_Comparativo_2!$M$26</definedName>
    <definedName name="Impu.IVTMTurismo.Grupo.26.Anio1">M_Impuestos_Comparativo_2!$M$27</definedName>
    <definedName name="Impu.IVTMTurismo.Grupo.27.Anio1">M_Impuestos_Comparativo_2!$M$28</definedName>
    <definedName name="Impu.IVTMTurismo.Grupo.28.Anio1">M_Impuestos_Comparativo_2!$M$29</definedName>
    <definedName name="Impu.IVTMTurismo.Grupo.29.Anio1">M_Impuestos_Comparativo_2!$M$30</definedName>
    <definedName name="Impu.IVTMTurismo.Grupo.3.Anio1">M_Impuestos_Comparativo_2!$M$4</definedName>
    <definedName name="Impu.IVTMTurismo.Grupo.30.Anio1">M_Impuestos_Comparativo_2!$M$31</definedName>
    <definedName name="Impu.IVTMTurismo.Grupo.31.Anio1">M_Impuestos_Comparativo_2!$M$32</definedName>
    <definedName name="Impu.IVTMTurismo.Grupo.32.Anio1">M_Impuestos_Comparativo_2!$M$33</definedName>
    <definedName name="Impu.IVTMTurismo.Grupo.33.Anio1">M_Impuestos_Comparativo_2!$M$34</definedName>
    <definedName name="Impu.IVTMTurismo.Grupo.34.Anio1">M_Impuestos_Comparativo_2!$M$35</definedName>
    <definedName name="Impu.IVTMTurismo.Grupo.35.Anio1">M_Impuestos_Comparativo_2!$M$36</definedName>
    <definedName name="Impu.IVTMTurismo.Grupo.36.Anio1">M_Impuestos_Comparativo_2!$M$37</definedName>
    <definedName name="Impu.IVTMTurismo.Grupo.37.Anio1">M_Impuestos_Comparativo_2!$M$38</definedName>
    <definedName name="Impu.IVTMTurismo.Grupo.38.Anio1">M_Impuestos_Comparativo_2!$M$39</definedName>
    <definedName name="Impu.IVTMTurismo.Grupo.39.Anio1">M_Impuestos_Comparativo_2!$M$40</definedName>
    <definedName name="Impu.IVTMTurismo.Grupo.4.Anio1">M_Impuestos_Comparativo_2!$M$5</definedName>
    <definedName name="Impu.IVTMTurismo.Grupo.40.Anio1">M_Impuestos_Comparativo_2!$M$41</definedName>
    <definedName name="Impu.IVTMTurismo.Grupo.41.Anio1">M_Impuestos_Comparativo_2!$M$42</definedName>
    <definedName name="Impu.IVTMTurismo.Grupo.42.Anio1">M_Impuestos_Comparativo_2!$M$43</definedName>
    <definedName name="Impu.IVTMTurismo.Grupo.43.Anio1">M_Impuestos_Comparativo_2!$M$44</definedName>
    <definedName name="Impu.IVTMTurismo.Grupo.44.Anio1">M_Impuestos_Comparativo_2!$M$45</definedName>
    <definedName name="Impu.IVTMTurismo.Grupo.45.Anio1">M_Impuestos_Comparativo_2!$M$46</definedName>
    <definedName name="Impu.IVTMTurismo.Grupo.46.Anio1">M_Impuestos_Comparativo_2!$M$47</definedName>
    <definedName name="Impu.IVTMTurismo.Grupo.47.Anio1">M_Impuestos_Comparativo_2!$M$48</definedName>
    <definedName name="Impu.IVTMTurismo.Grupo.48.Anio1">M_Impuestos_Comparativo_2!$M$49</definedName>
    <definedName name="Impu.IVTMTurismo.Grupo.49.Anio1">M_Impuestos_Comparativo_2!$M$50</definedName>
    <definedName name="Impu.IVTMTurismo.Grupo.5.Anio1">M_Impuestos_Comparativo_2!$M$6</definedName>
    <definedName name="Impu.IVTMTurismo.Grupo.50.Anio1">M_Impuestos_Comparativo_2!$M$51</definedName>
    <definedName name="Impu.IVTMTurismo.Grupo.51.Anio1">M_Impuestos_Comparativo_2!$M$52</definedName>
    <definedName name="Impu.IVTMTurismo.Grupo.52.Anio1">M_Impuestos_Comparativo_2!$M$53</definedName>
    <definedName name="Impu.IVTMTurismo.Grupo.53.Anio1">M_Impuestos_Comparativo_2!$M$54</definedName>
    <definedName name="Impu.IVTMTurismo.Grupo.54.Anio1">M_Impuestos_Comparativo_2!$M$55</definedName>
    <definedName name="Impu.IVTMTurismo.Grupo.55.Anio1">M_Impuestos_Comparativo_2!$M$56</definedName>
    <definedName name="Impu.IVTMTurismo.Grupo.56.Anio1">M_Impuestos_Comparativo_2!$M$57</definedName>
    <definedName name="Impu.IVTMTurismo.Grupo.57.Anio1">M_Impuestos_Comparativo_2!$M$58</definedName>
    <definedName name="Impu.IVTMTurismo.Grupo.58.Anio1">M_Impuestos_Comparativo_2!$M$59</definedName>
    <definedName name="Impu.IVTMTurismo.Grupo.6.Anio1">M_Impuestos_Comparativo_2!$M$7</definedName>
    <definedName name="Impu.IVTMTurismo.Grupo.7.Anio1">M_Impuestos_Comparativo_2!$M$8</definedName>
    <definedName name="Impu.IVTMTurismo.Grupo.8.Anio1">M_Impuestos_Comparativo_2!$M$9</definedName>
    <definedName name="Impu.IVTMTurismo.Grupo.9.Anio1">M_Impuestos_Comparativo_2!$M$10</definedName>
    <definedName name="Impu.IVTMTurismo2.Grupo.1.Anio1">M_Impuestos_Comparativo_2!$N$2</definedName>
    <definedName name="Impu.IVTMTurismo2.Grupo.10.Anio1">M_Impuestos_Comparativo_2!$N$11</definedName>
    <definedName name="Impu.IVTMTurismo2.Grupo.100.Anio1">M_Impuestos_Comparativo_2!$N$101</definedName>
    <definedName name="Impu.IVTMTurismo2.Grupo.11.Anio1">M_Impuestos_Comparativo_2!$N$12</definedName>
    <definedName name="Impu.IVTMTurismo2.Grupo.12.Anio1">M_Impuestos_Comparativo_2!$N$13</definedName>
    <definedName name="Impu.IVTMTurismo2.Grupo.13.Anio1">M_Impuestos_Comparativo_2!$N$14</definedName>
    <definedName name="Impu.IVTMTurismo2.Grupo.14.Anio1">M_Impuestos_Comparativo_2!$N$15</definedName>
    <definedName name="Impu.IVTMTurismo2.Grupo.15.Anio1">M_Impuestos_Comparativo_2!$N$16</definedName>
    <definedName name="Impu.IVTMTurismo2.Grupo.16.Anio1">M_Impuestos_Comparativo_2!$N$17</definedName>
    <definedName name="Impu.IVTMTurismo2.Grupo.17.Anio1">M_Impuestos_Comparativo_2!$N$18</definedName>
    <definedName name="Impu.IVTMTurismo2.Grupo.18.Anio1">M_Impuestos_Comparativo_2!$N$19</definedName>
    <definedName name="Impu.IVTMTurismo2.Grupo.19.Anio1">M_Impuestos_Comparativo_2!$N$20</definedName>
    <definedName name="Impu.IVTMTurismo2.Grupo.2.Anio1">M_Impuestos_Comparativo_2!$N$3</definedName>
    <definedName name="Impu.IVTMTurismo2.Grupo.20.Anio1">M_Impuestos_Comparativo_2!$N$21</definedName>
    <definedName name="Impu.IVTMTurismo2.Grupo.21.Anio1">M_Impuestos_Comparativo_2!$N$22</definedName>
    <definedName name="Impu.IVTMTurismo2.Grupo.22.Anio1">M_Impuestos_Comparativo_2!$N$23</definedName>
    <definedName name="Impu.IVTMTurismo2.Grupo.23.Anio1">M_Impuestos_Comparativo_2!$N$24</definedName>
    <definedName name="Impu.IVTMTurismo2.Grupo.24.Anio1">M_Impuestos_Comparativo_2!$N$25</definedName>
    <definedName name="Impu.IVTMTurismo2.Grupo.25.Anio1">M_Impuestos_Comparativo_2!$N$26</definedName>
    <definedName name="Impu.IVTMTurismo2.Grupo.26.Anio1">M_Impuestos_Comparativo_2!$N$27</definedName>
    <definedName name="Impu.IVTMTurismo2.Grupo.27.Anio1">M_Impuestos_Comparativo_2!$N$28</definedName>
    <definedName name="Impu.IVTMTurismo2.Grupo.28.Anio1">M_Impuestos_Comparativo_2!$N$29</definedName>
    <definedName name="Impu.IVTMTurismo2.Grupo.29.Anio1">M_Impuestos_Comparativo_2!$N$30</definedName>
    <definedName name="Impu.IVTMTurismo2.Grupo.3.Anio1">M_Impuestos_Comparativo_2!$N$4</definedName>
    <definedName name="Impu.IVTMTurismo2.Grupo.30.Anio1">M_Impuestos_Comparativo_2!$N$31</definedName>
    <definedName name="Impu.IVTMTurismo2.Grupo.31.Anio1">M_Impuestos_Comparativo_2!$N$32</definedName>
    <definedName name="Impu.IVTMTurismo2.Grupo.32.Anio1">M_Impuestos_Comparativo_2!$N$33</definedName>
    <definedName name="Impu.IVTMTurismo2.Grupo.33.Anio1">M_Impuestos_Comparativo_2!$N$34</definedName>
    <definedName name="Impu.IVTMTurismo2.Grupo.34.Anio1">M_Impuestos_Comparativo_2!$N$35</definedName>
    <definedName name="Impu.IVTMTurismo2.Grupo.35.Anio1">M_Impuestos_Comparativo_2!$N$36</definedName>
    <definedName name="Impu.IVTMTurismo2.Grupo.36.Anio1">M_Impuestos_Comparativo_2!$N$37</definedName>
    <definedName name="Impu.IVTMTurismo2.Grupo.37.Anio1">M_Impuestos_Comparativo_2!$N$38</definedName>
    <definedName name="Impu.IVTMTurismo2.Grupo.38.Anio1">M_Impuestos_Comparativo_2!$N$39</definedName>
    <definedName name="Impu.IVTMTurismo2.Grupo.39.Anio1">M_Impuestos_Comparativo_2!$N$40</definedName>
    <definedName name="Impu.IVTMTurismo2.Grupo.4.Anio1">M_Impuestos_Comparativo_2!$N$5</definedName>
    <definedName name="Impu.IVTMTurismo2.Grupo.40.Anio1">M_Impuestos_Comparativo_2!$N$41</definedName>
    <definedName name="Impu.IVTMTurismo2.Grupo.41.Anio1">M_Impuestos_Comparativo_2!$N$42</definedName>
    <definedName name="Impu.IVTMTurismo2.Grupo.42.Anio1">M_Impuestos_Comparativo_2!$N$43</definedName>
    <definedName name="Impu.IVTMTurismo2.Grupo.43.Anio1">M_Impuestos_Comparativo_2!$N$44</definedName>
    <definedName name="Impu.IVTMTurismo2.Grupo.44.Anio1">M_Impuestos_Comparativo_2!$N$45</definedName>
    <definedName name="Impu.IVTMTurismo2.Grupo.45.Anio1">M_Impuestos_Comparativo_2!$N$46</definedName>
    <definedName name="Impu.IVTMTurismo2.Grupo.46.Anio1">M_Impuestos_Comparativo_2!$N$47</definedName>
    <definedName name="Impu.IVTMTurismo2.Grupo.47.Anio1">M_Impuestos_Comparativo_2!$N$48</definedName>
    <definedName name="Impu.IVTMTurismo2.Grupo.48.Anio1">M_Impuestos_Comparativo_2!$N$49</definedName>
    <definedName name="Impu.IVTMTurismo2.Grupo.49.Anio1">M_Impuestos_Comparativo_2!$N$50</definedName>
    <definedName name="Impu.IVTMTurismo2.Grupo.5.Anio1">M_Impuestos_Comparativo_2!$N$6</definedName>
    <definedName name="Impu.IVTMTurismo2.Grupo.50.Anio1">M_Impuestos_Comparativo_2!$N$51</definedName>
    <definedName name="Impu.IVTMTurismo2.Grupo.51.Anio1">M_Impuestos_Comparativo_2!$N$52</definedName>
    <definedName name="Impu.IVTMTurismo2.Grupo.52.Anio1">M_Impuestos_Comparativo_2!$N$53</definedName>
    <definedName name="Impu.IVTMTurismo2.Grupo.53.Anio1">M_Impuestos_Comparativo_2!$N$54</definedName>
    <definedName name="Impu.IVTMTurismo2.Grupo.54.Anio1">M_Impuestos_Comparativo_2!$N$55</definedName>
    <definedName name="Impu.IVTMTurismo2.Grupo.55.Anio1">M_Impuestos_Comparativo_2!$N$56</definedName>
    <definedName name="Impu.IVTMTurismo2.Grupo.56.Anio1">M_Impuestos_Comparativo_2!$N$57</definedName>
    <definedName name="Impu.IVTMTurismo2.Grupo.57.Anio1">M_Impuestos_Comparativo_2!$N$58</definedName>
    <definedName name="Impu.IVTMTurismo2.Grupo.58.Anio1">M_Impuestos_Comparativo_2!$N$59</definedName>
    <definedName name="Impu.IVTMTurismo2.Grupo.6.Anio1">M_Impuestos_Comparativo_2!$N$7</definedName>
    <definedName name="Impu.IVTMTurismo2.Grupo.7.Anio1">M_Impuestos_Comparativo_2!$N$8</definedName>
    <definedName name="Impu.IVTMTurismo2.Grupo.8.Anio1">M_Impuestos_Comparativo_2!$N$9</definedName>
    <definedName name="Impu.IVTMTurismo2.Grupo.9.Anio1">M_Impuestos_Comparativo_2!$N$10</definedName>
    <definedName name="Impu.IVTMTurismo3.Grupo.1.Anio1">M_Impuestos_Comparativo_2!$O$2</definedName>
    <definedName name="Impu.IVTMTurismo3.Grupo.10.Anio1">M_Impuestos_Comparativo_2!$O$11</definedName>
    <definedName name="Impu.IVTMTurismo3.Grupo.100.Anio1">M_Impuestos_Comparativo_2!$O$101</definedName>
    <definedName name="Impu.IVTMTurismo3.Grupo.11.Anio1">M_Impuestos_Comparativo_2!$O$12</definedName>
    <definedName name="Impu.IVTMTurismo3.Grupo.12.Anio1">M_Impuestos_Comparativo_2!$O$13</definedName>
    <definedName name="Impu.IVTMTurismo3.Grupo.13.Anio1">M_Impuestos_Comparativo_2!$O$14</definedName>
    <definedName name="Impu.IVTMTurismo3.Grupo.14.Anio1">M_Impuestos_Comparativo_2!$O$15</definedName>
    <definedName name="Impu.IVTMTurismo3.Grupo.15.Anio1">M_Impuestos_Comparativo_2!$O$16</definedName>
    <definedName name="Impu.IVTMTurismo3.Grupo.16.Anio1">M_Impuestos_Comparativo_2!$O$17</definedName>
    <definedName name="Impu.IVTMTurismo3.Grupo.17.Anio1">M_Impuestos_Comparativo_2!$O$18</definedName>
    <definedName name="Impu.IVTMTurismo3.Grupo.18.Anio1">M_Impuestos_Comparativo_2!$O$19</definedName>
    <definedName name="Impu.IVTMTurismo3.Grupo.19.Anio1">M_Impuestos_Comparativo_2!$O$20</definedName>
    <definedName name="Impu.IVTMTurismo3.Grupo.2.Anio1">M_Impuestos_Comparativo_2!$O$3</definedName>
    <definedName name="Impu.IVTMTurismo3.Grupo.20.Anio1">M_Impuestos_Comparativo_2!$O$21</definedName>
    <definedName name="Impu.IVTMTurismo3.Grupo.21.Anio1">M_Impuestos_Comparativo_2!$O$22</definedName>
    <definedName name="Impu.IVTMTurismo3.Grupo.22.Anio1">M_Impuestos_Comparativo_2!$O$23</definedName>
    <definedName name="Impu.IVTMTurismo3.Grupo.23.Anio1">M_Impuestos_Comparativo_2!$O$24</definedName>
    <definedName name="Impu.IVTMTurismo3.Grupo.24.Anio1">M_Impuestos_Comparativo_2!$O$25</definedName>
    <definedName name="Impu.IVTMTurismo3.Grupo.25.Anio1">M_Impuestos_Comparativo_2!$O$26</definedName>
    <definedName name="Impu.IVTMTurismo3.Grupo.26.Anio1">M_Impuestos_Comparativo_2!$O$27</definedName>
    <definedName name="Impu.IVTMTurismo3.Grupo.27.Anio1">M_Impuestos_Comparativo_2!$O$28</definedName>
    <definedName name="Impu.IVTMTurismo3.Grupo.28.Anio1">M_Impuestos_Comparativo_2!$O$29</definedName>
    <definedName name="Impu.IVTMTurismo3.Grupo.29.Anio1">M_Impuestos_Comparativo_2!$O$30</definedName>
    <definedName name="Impu.IVTMTurismo3.Grupo.3.Anio1">M_Impuestos_Comparativo_2!$O$4</definedName>
    <definedName name="Impu.IVTMTurismo3.Grupo.30.Anio1">M_Impuestos_Comparativo_2!$O$31</definedName>
    <definedName name="Impu.IVTMTurismo3.Grupo.31.Anio1">M_Impuestos_Comparativo_2!$O$32</definedName>
    <definedName name="Impu.IVTMTurismo3.Grupo.32.Anio1">M_Impuestos_Comparativo_2!$O$33</definedName>
    <definedName name="Impu.IVTMTurismo3.Grupo.33.Anio1">M_Impuestos_Comparativo_2!$O$34</definedName>
    <definedName name="Impu.IVTMTurismo3.Grupo.34.Anio1">M_Impuestos_Comparativo_2!$O$35</definedName>
    <definedName name="Impu.IVTMTurismo3.Grupo.35.Anio1">M_Impuestos_Comparativo_2!$O$36</definedName>
    <definedName name="Impu.IVTMTurismo3.Grupo.36.Anio1">M_Impuestos_Comparativo_2!$O$37</definedName>
    <definedName name="Impu.IVTMTurismo3.Grupo.37.Anio1">M_Impuestos_Comparativo_2!$O$38</definedName>
    <definedName name="Impu.IVTMTurismo3.Grupo.38.Anio1">M_Impuestos_Comparativo_2!$O$39</definedName>
    <definedName name="Impu.IVTMTurismo3.Grupo.39.Anio1">M_Impuestos_Comparativo_2!$O$40</definedName>
    <definedName name="Impu.IVTMTurismo3.Grupo.4.Anio1">M_Impuestos_Comparativo_2!$O$5</definedName>
    <definedName name="Impu.IVTMTurismo3.Grupo.40.Anio1">M_Impuestos_Comparativo_2!$O$41</definedName>
    <definedName name="Impu.IVTMTurismo3.Grupo.41.Anio1">M_Impuestos_Comparativo_2!$O$42</definedName>
    <definedName name="Impu.IVTMTurismo3.Grupo.42.Anio1">M_Impuestos_Comparativo_2!$O$43</definedName>
    <definedName name="Impu.IVTMTurismo3.Grupo.43.Anio1">M_Impuestos_Comparativo_2!$O$44</definedName>
    <definedName name="Impu.IVTMTurismo3.Grupo.44.Anio1">M_Impuestos_Comparativo_2!$O$45</definedName>
    <definedName name="Impu.IVTMTurismo3.Grupo.45.Anio1">M_Impuestos_Comparativo_2!$O$46</definedName>
    <definedName name="Impu.IVTMTurismo3.Grupo.46.Anio1">M_Impuestos_Comparativo_2!$O$47</definedName>
    <definedName name="Impu.IVTMTurismo3.Grupo.47.Anio1">M_Impuestos_Comparativo_2!$O$48</definedName>
    <definedName name="Impu.IVTMTurismo3.Grupo.48.Anio1">M_Impuestos_Comparativo_2!$O$49</definedName>
    <definedName name="Impu.IVTMTurismo3.Grupo.49.Anio1">M_Impuestos_Comparativo_2!$O$50</definedName>
    <definedName name="Impu.IVTMTurismo3.Grupo.5.Anio1">M_Impuestos_Comparativo_2!$O$6</definedName>
    <definedName name="Impu.IVTMTurismo3.Grupo.50.Anio1">M_Impuestos_Comparativo_2!$O$51</definedName>
    <definedName name="Impu.IVTMTurismo3.Grupo.51.Anio1">M_Impuestos_Comparativo_2!$O$52</definedName>
    <definedName name="Impu.IVTMTurismo3.Grupo.52.Anio1">M_Impuestos_Comparativo_2!$O$53</definedName>
    <definedName name="Impu.IVTMTurismo3.Grupo.53.Anio1">M_Impuestos_Comparativo_2!$O$54</definedName>
    <definedName name="Impu.IVTMTurismo3.Grupo.54.Anio1">M_Impuestos_Comparativo_2!$O$55</definedName>
    <definedName name="Impu.IVTMTurismo3.Grupo.55.Anio1">M_Impuestos_Comparativo_2!$O$56</definedName>
    <definedName name="Impu.IVTMTurismo3.Grupo.56.Anio1">M_Impuestos_Comparativo_2!$O$57</definedName>
    <definedName name="Impu.IVTMTurismo3.Grupo.57.Anio1">M_Impuestos_Comparativo_2!$O$58</definedName>
    <definedName name="Impu.IVTMTurismo3.Grupo.58.Anio1">M_Impuestos_Comparativo_2!$O$59</definedName>
    <definedName name="Impu.IVTMTurismo3.Grupo.6.Anio1">M_Impuestos_Comparativo_2!$O$7</definedName>
    <definedName name="Impu.IVTMTurismo3.Grupo.7.Anio1">M_Impuestos_Comparativo_2!$O$8</definedName>
    <definedName name="Impu.IVTMTurismo3.Grupo.8.Anio1">M_Impuestos_Comparativo_2!$O$9</definedName>
    <definedName name="Impu.IVTMTurismo3.Grupo.9.Anio1">M_Impuestos_Comparativo_2!$O$10</definedName>
    <definedName name="Impu.IVTMTurismo4.Grupo.1.Anio1">M_Impuestos_Comparativo_2!$P$2</definedName>
    <definedName name="Impu.IVTMTurismo4.Grupo.10.Anio1">M_Impuestos_Comparativo_2!$P$11</definedName>
    <definedName name="Impu.IVTMTurismo4.Grupo.100.Anio1">M_Impuestos_Comparativo_2!$P$101</definedName>
    <definedName name="Impu.IVTMTurismo4.Grupo.11.Anio1">M_Impuestos_Comparativo_2!$P$12</definedName>
    <definedName name="Impu.IVTMTurismo4.Grupo.12.Anio1">M_Impuestos_Comparativo_2!$P$13</definedName>
    <definedName name="Impu.IVTMTurismo4.Grupo.13.Anio1">M_Impuestos_Comparativo_2!$P$14</definedName>
    <definedName name="Impu.IVTMTurismo4.Grupo.14.Anio1">M_Impuestos_Comparativo_2!$P$15</definedName>
    <definedName name="Impu.IVTMTurismo4.Grupo.15.Anio1">M_Impuestos_Comparativo_2!$P$16</definedName>
    <definedName name="Impu.IVTMTurismo4.Grupo.16.Anio1">M_Impuestos_Comparativo_2!$P$17</definedName>
    <definedName name="Impu.IVTMTurismo4.Grupo.17.Anio1">M_Impuestos_Comparativo_2!$P$18</definedName>
    <definedName name="Impu.IVTMTurismo4.Grupo.18.Anio1">M_Impuestos_Comparativo_2!$P$19</definedName>
    <definedName name="Impu.IVTMTurismo4.Grupo.19.Anio1">M_Impuestos_Comparativo_2!$P$20</definedName>
    <definedName name="Impu.IVTMTurismo4.Grupo.2.Anio1">M_Impuestos_Comparativo_2!$P$3</definedName>
    <definedName name="Impu.IVTMTurismo4.Grupo.20.Anio1">M_Impuestos_Comparativo_2!$P$21</definedName>
    <definedName name="Impu.IVTMTurismo4.Grupo.21.Anio1">M_Impuestos_Comparativo_2!$P$22</definedName>
    <definedName name="Impu.IVTMTurismo4.Grupo.22.Anio1">M_Impuestos_Comparativo_2!$P$23</definedName>
    <definedName name="Impu.IVTMTurismo4.Grupo.23.Anio1">M_Impuestos_Comparativo_2!$P$24</definedName>
    <definedName name="Impu.IVTMTurismo4.Grupo.24.Anio1">M_Impuestos_Comparativo_2!$P$25</definedName>
    <definedName name="Impu.IVTMTurismo4.Grupo.25.Anio1">M_Impuestos_Comparativo_2!$P$26</definedName>
    <definedName name="Impu.IVTMTurismo4.Grupo.26.Anio1">M_Impuestos_Comparativo_2!$P$27</definedName>
    <definedName name="Impu.IVTMTurismo4.Grupo.27.Anio1">M_Impuestos_Comparativo_2!$P$28</definedName>
    <definedName name="Impu.IVTMTurismo4.Grupo.28.Anio1">M_Impuestos_Comparativo_2!$P$29</definedName>
    <definedName name="Impu.IVTMTurismo4.Grupo.29.Anio1">M_Impuestos_Comparativo_2!$P$30</definedName>
    <definedName name="Impu.IVTMTurismo4.Grupo.3.Anio1">M_Impuestos_Comparativo_2!$P$4</definedName>
    <definedName name="Impu.IVTMTurismo4.Grupo.30.Anio1">M_Impuestos_Comparativo_2!$P$31</definedName>
    <definedName name="Impu.IVTMTurismo4.Grupo.31.Anio1">M_Impuestos_Comparativo_2!$P$32</definedName>
    <definedName name="Impu.IVTMTurismo4.Grupo.32.Anio1">M_Impuestos_Comparativo_2!$P$33</definedName>
    <definedName name="Impu.IVTMTurismo4.Grupo.33.Anio1">M_Impuestos_Comparativo_2!$P$34</definedName>
    <definedName name="Impu.IVTMTurismo4.Grupo.34.Anio1">M_Impuestos_Comparativo_2!$P$35</definedName>
    <definedName name="Impu.IVTMTurismo4.Grupo.35.Anio1">M_Impuestos_Comparativo_2!$P$36</definedName>
    <definedName name="Impu.IVTMTurismo4.Grupo.36.Anio1">M_Impuestos_Comparativo_2!$P$37</definedName>
    <definedName name="Impu.IVTMTurismo4.Grupo.37.Anio1">M_Impuestos_Comparativo_2!$P$38</definedName>
    <definedName name="Impu.IVTMTurismo4.Grupo.38.Anio1">M_Impuestos_Comparativo_2!$P$39</definedName>
    <definedName name="Impu.IVTMTurismo4.Grupo.39.Anio1">M_Impuestos_Comparativo_2!$P$40</definedName>
    <definedName name="Impu.IVTMTurismo4.Grupo.4.Anio1">M_Impuestos_Comparativo_2!$P$5</definedName>
    <definedName name="Impu.IVTMTurismo4.Grupo.40.Anio1">M_Impuestos_Comparativo_2!$P$41</definedName>
    <definedName name="Impu.IVTMTurismo4.Grupo.41.Anio1">M_Impuestos_Comparativo_2!$P$42</definedName>
    <definedName name="Impu.IVTMTurismo4.Grupo.42.Anio1">M_Impuestos_Comparativo_2!$P$43</definedName>
    <definedName name="Impu.IVTMTurismo4.Grupo.43.Anio1">M_Impuestos_Comparativo_2!$P$44</definedName>
    <definedName name="Impu.IVTMTurismo4.Grupo.44.Anio1">M_Impuestos_Comparativo_2!$P$45</definedName>
    <definedName name="Impu.IVTMTurismo4.Grupo.45.Anio1">M_Impuestos_Comparativo_2!$P$46</definedName>
    <definedName name="Impu.IVTMTurismo4.Grupo.46.Anio1">M_Impuestos_Comparativo_2!$P$47</definedName>
    <definedName name="Impu.IVTMTurismo4.Grupo.47.Anio1">M_Impuestos_Comparativo_2!$P$48</definedName>
    <definedName name="Impu.IVTMTurismo4.Grupo.48.Anio1">M_Impuestos_Comparativo_2!$P$49</definedName>
    <definedName name="Impu.IVTMTurismo4.Grupo.49.Anio1">M_Impuestos_Comparativo_2!$P$50</definedName>
    <definedName name="Impu.IVTMTurismo4.Grupo.5.Anio1">M_Impuestos_Comparativo_2!$P$6</definedName>
    <definedName name="Impu.IVTMTurismo4.Grupo.50.Anio1">M_Impuestos_Comparativo_2!$P$51</definedName>
    <definedName name="Impu.IVTMTurismo4.Grupo.51.Anio1">M_Impuestos_Comparativo_2!$P$52</definedName>
    <definedName name="Impu.IVTMTurismo4.Grupo.52.Anio1">M_Impuestos_Comparativo_2!$P$53</definedName>
    <definedName name="Impu.IVTMTurismo4.Grupo.53.Anio1">M_Impuestos_Comparativo_2!$P$54</definedName>
    <definedName name="Impu.IVTMTurismo4.Grupo.54.Anio1">M_Impuestos_Comparativo_2!$P$55</definedName>
    <definedName name="Impu.IVTMTurismo4.Grupo.55.Anio1">M_Impuestos_Comparativo_2!$P$56</definedName>
    <definedName name="Impu.IVTMTurismo4.Grupo.56.Anio1">M_Impuestos_Comparativo_2!$P$57</definedName>
    <definedName name="Impu.IVTMTurismo4.Grupo.57.Anio1">M_Impuestos_Comparativo_2!$P$58</definedName>
    <definedName name="Impu.IVTMTurismo4.Grupo.58.Anio1">M_Impuestos_Comparativo_2!$P$59</definedName>
    <definedName name="Impu.IVTMTurismo4.Grupo.6.Anio1">M_Impuestos_Comparativo_2!$P$7</definedName>
    <definedName name="Impu.IVTMTurismo4.Grupo.7.Anio1">M_Impuestos_Comparativo_2!$P$8</definedName>
    <definedName name="Impu.IVTMTurismo4.Grupo.8.Anio1">M_Impuestos_Comparativo_2!$P$9</definedName>
    <definedName name="Impu.IVTMTurismo4.Grupo.9.Anio1">M_Impuestos_Comparativo_2!$P$10</definedName>
    <definedName name="Impu.IVTMTurismo5.Grupo.1.Anio1">M_Impuestos_Comparativo_2!$Q$2</definedName>
    <definedName name="Impu.IVTMTurismo5.Grupo.10.Anio1">M_Impuestos_Comparativo_2!$Q$11</definedName>
    <definedName name="Impu.IVTMTurismo5.Grupo.100.Anio1">M_Impuestos_Comparativo_2!$Q$101</definedName>
    <definedName name="Impu.IVTMTurismo5.Grupo.11.Anio1">M_Impuestos_Comparativo_2!$Q$12</definedName>
    <definedName name="Impu.IVTMTurismo5.Grupo.12.Anio1">M_Impuestos_Comparativo_2!$Q$13</definedName>
    <definedName name="Impu.IVTMTurismo5.Grupo.13.Anio1">M_Impuestos_Comparativo_2!$Q$14</definedName>
    <definedName name="Impu.IVTMTurismo5.Grupo.14.Anio1">M_Impuestos_Comparativo_2!$Q$15</definedName>
    <definedName name="Impu.IVTMTurismo5.Grupo.15.Anio1">M_Impuestos_Comparativo_2!$Q$16</definedName>
    <definedName name="Impu.IVTMTurismo5.Grupo.16.Anio1">M_Impuestos_Comparativo_2!$Q$17</definedName>
    <definedName name="Impu.IVTMTurismo5.Grupo.17.Anio1">M_Impuestos_Comparativo_2!$Q$18</definedName>
    <definedName name="Impu.IVTMTurismo5.Grupo.18.Anio1">M_Impuestos_Comparativo_2!$Q$19</definedName>
    <definedName name="Impu.IVTMTurismo5.Grupo.19.Anio1">M_Impuestos_Comparativo_2!$Q$20</definedName>
    <definedName name="Impu.IVTMTurismo5.Grupo.2.Anio1">M_Impuestos_Comparativo_2!$Q$3</definedName>
    <definedName name="Impu.IVTMTurismo5.Grupo.20.Anio1">M_Impuestos_Comparativo_2!$Q$21</definedName>
    <definedName name="Impu.IVTMTurismo5.Grupo.21.Anio1">M_Impuestos_Comparativo_2!$Q$22</definedName>
    <definedName name="Impu.IVTMTurismo5.Grupo.22.Anio1">M_Impuestos_Comparativo_2!$Q$23</definedName>
    <definedName name="Impu.IVTMTurismo5.Grupo.23.Anio1">M_Impuestos_Comparativo_2!$Q$24</definedName>
    <definedName name="Impu.IVTMTurismo5.Grupo.24.Anio1">M_Impuestos_Comparativo_2!$Q$25</definedName>
    <definedName name="Impu.IVTMTurismo5.Grupo.25.Anio1">M_Impuestos_Comparativo_2!$Q$26</definedName>
    <definedName name="Impu.IVTMTurismo5.Grupo.26.Anio1">M_Impuestos_Comparativo_2!$Q$27</definedName>
    <definedName name="Impu.IVTMTurismo5.Grupo.27.Anio1">M_Impuestos_Comparativo_2!$Q$28</definedName>
    <definedName name="Impu.IVTMTurismo5.Grupo.28.Anio1">M_Impuestos_Comparativo_2!$Q$29</definedName>
    <definedName name="Impu.IVTMTurismo5.Grupo.29.Anio1">M_Impuestos_Comparativo_2!$Q$30</definedName>
    <definedName name="Impu.IVTMTurismo5.Grupo.3.Anio1">M_Impuestos_Comparativo_2!$Q$4</definedName>
    <definedName name="Impu.IVTMTurismo5.Grupo.30.Anio1">M_Impuestos_Comparativo_2!$Q$31</definedName>
    <definedName name="Impu.IVTMTurismo5.Grupo.31.Anio1">M_Impuestos_Comparativo_2!$Q$32</definedName>
    <definedName name="Impu.IVTMTurismo5.Grupo.32.Anio1">M_Impuestos_Comparativo_2!$Q$33</definedName>
    <definedName name="Impu.IVTMTurismo5.Grupo.33.Anio1">M_Impuestos_Comparativo_2!$Q$34</definedName>
    <definedName name="Impu.IVTMTurismo5.Grupo.34.Anio1">M_Impuestos_Comparativo_2!$Q$35</definedName>
    <definedName name="Impu.IVTMTurismo5.Grupo.35.Anio1">M_Impuestos_Comparativo_2!$Q$36</definedName>
    <definedName name="Impu.IVTMTurismo5.Grupo.36.Anio1">M_Impuestos_Comparativo_2!$Q$37</definedName>
    <definedName name="Impu.IVTMTurismo5.Grupo.37.Anio1">M_Impuestos_Comparativo_2!$Q$38</definedName>
    <definedName name="Impu.IVTMTurismo5.Grupo.38.Anio1">M_Impuestos_Comparativo_2!$Q$39</definedName>
    <definedName name="Impu.IVTMTurismo5.Grupo.39.Anio1">M_Impuestos_Comparativo_2!$Q$40</definedName>
    <definedName name="Impu.IVTMTurismo5.Grupo.4.Anio1">M_Impuestos_Comparativo_2!$Q$5</definedName>
    <definedName name="Impu.IVTMTurismo5.Grupo.40.Anio1">M_Impuestos_Comparativo_2!$Q$41</definedName>
    <definedName name="Impu.IVTMTurismo5.Grupo.41.Anio1">M_Impuestos_Comparativo_2!$Q$42</definedName>
    <definedName name="Impu.IVTMTurismo5.Grupo.42.Anio1">M_Impuestos_Comparativo_2!$Q$43</definedName>
    <definedName name="Impu.IVTMTurismo5.Grupo.43.Anio1">M_Impuestos_Comparativo_2!$Q$44</definedName>
    <definedName name="Impu.IVTMTurismo5.Grupo.44.Anio1">M_Impuestos_Comparativo_2!$Q$45</definedName>
    <definedName name="Impu.IVTMTurismo5.Grupo.45.Anio1">M_Impuestos_Comparativo_2!$Q$46</definedName>
    <definedName name="Impu.IVTMTurismo5.Grupo.46.Anio1">M_Impuestos_Comparativo_2!$Q$47</definedName>
    <definedName name="Impu.IVTMTurismo5.Grupo.47.Anio1">M_Impuestos_Comparativo_2!$Q$48</definedName>
    <definedName name="Impu.IVTMTurismo5.Grupo.48.Anio1">M_Impuestos_Comparativo_2!$Q$49</definedName>
    <definedName name="Impu.IVTMTurismo5.Grupo.49.Anio1">M_Impuestos_Comparativo_2!$Q$50</definedName>
    <definedName name="Impu.IVTMTurismo5.Grupo.5.Anio1">M_Impuestos_Comparativo_2!$Q$6</definedName>
    <definedName name="Impu.IVTMTurismo5.Grupo.50.Anio1">M_Impuestos_Comparativo_2!$Q$51</definedName>
    <definedName name="Impu.IVTMTurismo5.Grupo.51.Anio1">M_Impuestos_Comparativo_2!$Q$52</definedName>
    <definedName name="Impu.IVTMTurismo5.Grupo.52.Anio1">M_Impuestos_Comparativo_2!$Q$53</definedName>
    <definedName name="Impu.IVTMTurismo5.Grupo.53.Anio1">M_Impuestos_Comparativo_2!$Q$54</definedName>
    <definedName name="Impu.IVTMTurismo5.Grupo.54.Anio1">M_Impuestos_Comparativo_2!$Q$55</definedName>
    <definedName name="Impu.IVTMTurismo5.Grupo.55.Anio1">M_Impuestos_Comparativo_2!$Q$56</definedName>
    <definedName name="Impu.IVTMTurismo5.Grupo.56.Anio1">M_Impuestos_Comparativo_2!$Q$57</definedName>
    <definedName name="Impu.IVTMTurismo5.Grupo.57.Anio1">M_Impuestos_Comparativo_2!$Q$58</definedName>
    <definedName name="Impu.IVTMTurismo5.Grupo.58.Anio1">M_Impuestos_Comparativo_2!$Q$59</definedName>
    <definedName name="Impu.IVTMTurismo5.Grupo.6.Anio1">M_Impuestos_Comparativo_2!$Q$7</definedName>
    <definedName name="Impu.IVTMTurismo5.Grupo.7.Anio1">M_Impuestos_Comparativo_2!$Q$8</definedName>
    <definedName name="Impu.IVTMTurismo5.Grupo.8.Anio1">M_Impuestos_Comparativo_2!$Q$9</definedName>
    <definedName name="Impu.IVTMTurismo5.Grupo.9.Anio1">M_Impuestos_Comparativo_2!$Q$10</definedName>
    <definedName name="Impu.IVTNUCoef10a.Grupo.1.Anio1">M_Impuestos_Comparativo_2!$AM$2</definedName>
    <definedName name="Impu.IVTNUCoef10a.Grupo.10.Anio1">M_Impuestos_Comparativo_2!$AM$11</definedName>
    <definedName name="Impu.IVTNUCoef10a.Grupo.100.Anio1">M_Impuestos_Comparativo_2!$AM$101</definedName>
    <definedName name="Impu.IVTNUCoef10a.Grupo.11.Anio1">M_Impuestos_Comparativo_2!$AM$12</definedName>
    <definedName name="Impu.IVTNUCoef10a.Grupo.12.Anio1">M_Impuestos_Comparativo_2!$AM$13</definedName>
    <definedName name="Impu.IVTNUCoef10a.Grupo.13.Anio1">M_Impuestos_Comparativo_2!$AM$14</definedName>
    <definedName name="Impu.IVTNUCoef10a.Grupo.14.Anio1">M_Impuestos_Comparativo_2!$AM$15</definedName>
    <definedName name="Impu.IVTNUCoef10a.Grupo.15.Anio1">M_Impuestos_Comparativo_2!$AM$16</definedName>
    <definedName name="Impu.IVTNUCoef10a.Grupo.16.Anio1">M_Impuestos_Comparativo_2!$AM$17</definedName>
    <definedName name="Impu.IVTNUCoef10a.Grupo.17.Anio1">M_Impuestos_Comparativo_2!$AM$18</definedName>
    <definedName name="Impu.IVTNUCoef10a.Grupo.18.Anio1">M_Impuestos_Comparativo_2!$AM$19</definedName>
    <definedName name="Impu.IVTNUCoef10a.Grupo.19.Anio1">M_Impuestos_Comparativo_2!$AM$20</definedName>
    <definedName name="Impu.IVTNUCoef10a.Grupo.2.Anio1">M_Impuestos_Comparativo_2!$AM$3</definedName>
    <definedName name="Impu.IVTNUCoef10a.Grupo.20.Anio1">M_Impuestos_Comparativo_2!$AM$21</definedName>
    <definedName name="Impu.IVTNUCoef10a.Grupo.21.Anio1">M_Impuestos_Comparativo_2!$AM$22</definedName>
    <definedName name="Impu.IVTNUCoef10a.Grupo.22.Anio1">M_Impuestos_Comparativo_2!$AM$23</definedName>
    <definedName name="Impu.IVTNUCoef10a.Grupo.23.Anio1">M_Impuestos_Comparativo_2!$AM$24</definedName>
    <definedName name="Impu.IVTNUCoef10a.Grupo.24.Anio1">M_Impuestos_Comparativo_2!$AM$25</definedName>
    <definedName name="Impu.IVTNUCoef10a.Grupo.25.Anio1">M_Impuestos_Comparativo_2!$AM$26</definedName>
    <definedName name="Impu.IVTNUCoef10a.Grupo.26.Anio1">M_Impuestos_Comparativo_2!$AM$27</definedName>
    <definedName name="Impu.IVTNUCoef10a.Grupo.27.Anio1">M_Impuestos_Comparativo_2!$AM$28</definedName>
    <definedName name="Impu.IVTNUCoef10a.Grupo.28.Anio1">M_Impuestos_Comparativo_2!$AM$29</definedName>
    <definedName name="Impu.IVTNUCoef10a.Grupo.29.Anio1">M_Impuestos_Comparativo_2!$AM$30</definedName>
    <definedName name="Impu.IVTNUCoef10a.Grupo.3.Anio1">M_Impuestos_Comparativo_2!$AM$4</definedName>
    <definedName name="Impu.IVTNUCoef10a.Grupo.30.Anio1">M_Impuestos_Comparativo_2!$AM$31</definedName>
    <definedName name="Impu.IVTNUCoef10a.Grupo.31.Anio1">M_Impuestos_Comparativo_2!$AM$32</definedName>
    <definedName name="Impu.IVTNUCoef10a.Grupo.32.Anio1">M_Impuestos_Comparativo_2!$AM$33</definedName>
    <definedName name="Impu.IVTNUCoef10a.Grupo.33.Anio1">M_Impuestos_Comparativo_2!$AM$34</definedName>
    <definedName name="Impu.IVTNUCoef10a.Grupo.34.Anio1">M_Impuestos_Comparativo_2!$AM$35</definedName>
    <definedName name="Impu.IVTNUCoef10a.Grupo.35.Anio1">M_Impuestos_Comparativo_2!$AM$36</definedName>
    <definedName name="Impu.IVTNUCoef10a.Grupo.36.Anio1">M_Impuestos_Comparativo_2!$AM$37</definedName>
    <definedName name="Impu.IVTNUCoef10a.Grupo.37.Anio1">M_Impuestos_Comparativo_2!$AM$38</definedName>
    <definedName name="Impu.IVTNUCoef10a.Grupo.38.Anio1">M_Impuestos_Comparativo_2!$AM$39</definedName>
    <definedName name="Impu.IVTNUCoef10a.Grupo.39.Anio1">M_Impuestos_Comparativo_2!$AM$40</definedName>
    <definedName name="Impu.IVTNUCoef10a.Grupo.4.Anio1">M_Impuestos_Comparativo_2!$AM$5</definedName>
    <definedName name="Impu.IVTNUCoef10a.Grupo.40.Anio1">M_Impuestos_Comparativo_2!$AM$41</definedName>
    <definedName name="Impu.IVTNUCoef10a.Grupo.41.Anio1">M_Impuestos_Comparativo_2!$AM$42</definedName>
    <definedName name="Impu.IVTNUCoef10a.Grupo.42.Anio1">M_Impuestos_Comparativo_2!$AM$43</definedName>
    <definedName name="Impu.IVTNUCoef10a.Grupo.43.Anio1">M_Impuestos_Comparativo_2!$AM$44</definedName>
    <definedName name="Impu.IVTNUCoef10a.Grupo.44.Anio1">M_Impuestos_Comparativo_2!$AM$45</definedName>
    <definedName name="Impu.IVTNUCoef10a.Grupo.45.Anio1">M_Impuestos_Comparativo_2!$AM$46</definedName>
    <definedName name="Impu.IVTNUCoef10a.Grupo.46.Anio1">M_Impuestos_Comparativo_2!$AM$47</definedName>
    <definedName name="Impu.IVTNUCoef10a.Grupo.47.Anio1">M_Impuestos_Comparativo_2!$AM$48</definedName>
    <definedName name="Impu.IVTNUCoef10a.Grupo.48.Anio1">M_Impuestos_Comparativo_2!$AM$49</definedName>
    <definedName name="Impu.IVTNUCoef10a.Grupo.49.Anio1">M_Impuestos_Comparativo_2!$AM$50</definedName>
    <definedName name="Impu.IVTNUCoef10a.Grupo.5.Anio1">M_Impuestos_Comparativo_2!$AM$6</definedName>
    <definedName name="Impu.IVTNUCoef10a.Grupo.50.Anio1">M_Impuestos_Comparativo_2!$AM$51</definedName>
    <definedName name="Impu.IVTNUCoef10a.Grupo.51.Anio1">M_Impuestos_Comparativo_2!$AM$52</definedName>
    <definedName name="Impu.IVTNUCoef10a.Grupo.52.Anio1">M_Impuestos_Comparativo_2!$AM$53</definedName>
    <definedName name="Impu.IVTNUCoef10a.Grupo.53.Anio1">M_Impuestos_Comparativo_2!$AM$54</definedName>
    <definedName name="Impu.IVTNUCoef10a.Grupo.54.Anio1">M_Impuestos_Comparativo_2!$AM$55</definedName>
    <definedName name="Impu.IVTNUCoef10a.Grupo.55.Anio1">M_Impuestos_Comparativo_2!$AM$56</definedName>
    <definedName name="Impu.IVTNUCoef10a.Grupo.56.Anio1">M_Impuestos_Comparativo_2!$AM$57</definedName>
    <definedName name="Impu.IVTNUCoef10a.Grupo.57.Anio1">M_Impuestos_Comparativo_2!$AM$58</definedName>
    <definedName name="Impu.IVTNUCoef10a.Grupo.58.Anio1">M_Impuestos_Comparativo_2!$AM$59</definedName>
    <definedName name="Impu.IVTNUCoef10a.Grupo.6.Anio1">M_Impuestos_Comparativo_2!$AM$7</definedName>
    <definedName name="Impu.IVTNUCoef10a.Grupo.7.Anio1">M_Impuestos_Comparativo_2!$AM$8</definedName>
    <definedName name="Impu.IVTNUCoef10a.Grupo.8.Anio1">M_Impuestos_Comparativo_2!$AM$9</definedName>
    <definedName name="Impu.IVTNUCoef10a.Grupo.9.Anio1">M_Impuestos_Comparativo_2!$AM$10</definedName>
    <definedName name="Impu.IVTNUCoef15a.Grupo.1.Anio1">M_Impuestos_Comparativo_2!$AO$2</definedName>
    <definedName name="Impu.IVTNUCoef15a.Grupo.10.Anio1">M_Impuestos_Comparativo_2!$AO$11</definedName>
    <definedName name="Impu.IVTNUCoef15a.Grupo.100.Anio1">M_Impuestos_Comparativo_2!$AO$101</definedName>
    <definedName name="Impu.IVTNUCoef15a.Grupo.11.Anio1">M_Impuestos_Comparativo_2!$AO$12</definedName>
    <definedName name="Impu.IVTNUCoef15a.Grupo.12.Anio1">M_Impuestos_Comparativo_2!$AO$13</definedName>
    <definedName name="Impu.IVTNUCoef15a.Grupo.13.Anio1">M_Impuestos_Comparativo_2!$AO$14</definedName>
    <definedName name="Impu.IVTNUCoef15a.Grupo.14.Anio1">M_Impuestos_Comparativo_2!$AO$15</definedName>
    <definedName name="Impu.IVTNUCoef15a.Grupo.15.Anio1">M_Impuestos_Comparativo_2!$AO$16</definedName>
    <definedName name="Impu.IVTNUCoef15a.Grupo.16.Anio1">M_Impuestos_Comparativo_2!$AO$17</definedName>
    <definedName name="Impu.IVTNUCoef15a.Grupo.17.Anio1">M_Impuestos_Comparativo_2!$AO$18</definedName>
    <definedName name="Impu.IVTNUCoef15a.Grupo.18.Anio1">M_Impuestos_Comparativo_2!$AO$19</definedName>
    <definedName name="Impu.IVTNUCoef15a.Grupo.19.Anio1">M_Impuestos_Comparativo_2!$AO$20</definedName>
    <definedName name="Impu.IVTNUCoef15a.Grupo.2.Anio1">M_Impuestos_Comparativo_2!$AO$3</definedName>
    <definedName name="Impu.IVTNUCoef15a.Grupo.20.Anio1">M_Impuestos_Comparativo_2!$AO$21</definedName>
    <definedName name="Impu.IVTNUCoef15a.Grupo.21.Anio1">M_Impuestos_Comparativo_2!$AO$22</definedName>
    <definedName name="Impu.IVTNUCoef15a.Grupo.22.Anio1">M_Impuestos_Comparativo_2!$AO$23</definedName>
    <definedName name="Impu.IVTNUCoef15a.Grupo.23.Anio1">M_Impuestos_Comparativo_2!$AO$24</definedName>
    <definedName name="Impu.IVTNUCoef15a.Grupo.24.Anio1">M_Impuestos_Comparativo_2!$AO$25</definedName>
    <definedName name="Impu.IVTNUCoef15a.Grupo.25.Anio1">M_Impuestos_Comparativo_2!$AO$26</definedName>
    <definedName name="Impu.IVTNUCoef15a.Grupo.26.Anio1">M_Impuestos_Comparativo_2!$AO$27</definedName>
    <definedName name="Impu.IVTNUCoef15a.Grupo.27.Anio1">M_Impuestos_Comparativo_2!$AO$28</definedName>
    <definedName name="Impu.IVTNUCoef15a.Grupo.28.Anio1">M_Impuestos_Comparativo_2!$AO$29</definedName>
    <definedName name="Impu.IVTNUCoef15a.Grupo.29.Anio1">M_Impuestos_Comparativo_2!$AO$30</definedName>
    <definedName name="Impu.IVTNUCoef15a.Grupo.3.Anio1">M_Impuestos_Comparativo_2!$AO$4</definedName>
    <definedName name="Impu.IVTNUCoef15a.Grupo.30.Anio1">M_Impuestos_Comparativo_2!$AO$31</definedName>
    <definedName name="Impu.IVTNUCoef15a.Grupo.31.Anio1">M_Impuestos_Comparativo_2!$AO$32</definedName>
    <definedName name="Impu.IVTNUCoef15a.Grupo.32.Anio1">M_Impuestos_Comparativo_2!$AO$33</definedName>
    <definedName name="Impu.IVTNUCoef15a.Grupo.33.Anio1">M_Impuestos_Comparativo_2!$AO$34</definedName>
    <definedName name="Impu.IVTNUCoef15a.Grupo.34.Anio1">M_Impuestos_Comparativo_2!$AO$35</definedName>
    <definedName name="Impu.IVTNUCoef15a.Grupo.35.Anio1">M_Impuestos_Comparativo_2!$AO$36</definedName>
    <definedName name="Impu.IVTNUCoef15a.Grupo.36.Anio1">M_Impuestos_Comparativo_2!$AO$37</definedName>
    <definedName name="Impu.IVTNUCoef15a.Grupo.37.Anio1">M_Impuestos_Comparativo_2!$AO$38</definedName>
    <definedName name="Impu.IVTNUCoef15a.Grupo.38.Anio1">M_Impuestos_Comparativo_2!$AO$39</definedName>
    <definedName name="Impu.IVTNUCoef15a.Grupo.39.Anio1">M_Impuestos_Comparativo_2!$AO$40</definedName>
    <definedName name="Impu.IVTNUCoef15a.Grupo.4.Anio1">M_Impuestos_Comparativo_2!$AO$5</definedName>
    <definedName name="Impu.IVTNUCoef15a.Grupo.40.Anio1">M_Impuestos_Comparativo_2!$AO$41</definedName>
    <definedName name="Impu.IVTNUCoef15a.Grupo.41.Anio1">M_Impuestos_Comparativo_2!$AO$42</definedName>
    <definedName name="Impu.IVTNUCoef15a.Grupo.42.Anio1">M_Impuestos_Comparativo_2!$AO$43</definedName>
    <definedName name="Impu.IVTNUCoef15a.Grupo.43.Anio1">M_Impuestos_Comparativo_2!$AO$44</definedName>
    <definedName name="Impu.IVTNUCoef15a.Grupo.44.Anio1">M_Impuestos_Comparativo_2!$AO$45</definedName>
    <definedName name="Impu.IVTNUCoef15a.Grupo.45.Anio1">M_Impuestos_Comparativo_2!$AO$46</definedName>
    <definedName name="Impu.IVTNUCoef15a.Grupo.46.Anio1">M_Impuestos_Comparativo_2!$AO$47</definedName>
    <definedName name="Impu.IVTNUCoef15a.Grupo.47.Anio1">M_Impuestos_Comparativo_2!$AO$48</definedName>
    <definedName name="Impu.IVTNUCoef15a.Grupo.48.Anio1">M_Impuestos_Comparativo_2!$AO$49</definedName>
    <definedName name="Impu.IVTNUCoef15a.Grupo.49.Anio1">M_Impuestos_Comparativo_2!$AO$50</definedName>
    <definedName name="Impu.IVTNUCoef15a.Grupo.5.Anio1">M_Impuestos_Comparativo_2!$AO$6</definedName>
    <definedName name="Impu.IVTNUCoef15a.Grupo.50.Anio1">M_Impuestos_Comparativo_2!$AO$51</definedName>
    <definedName name="Impu.IVTNUCoef15a.Grupo.51.Anio1">M_Impuestos_Comparativo_2!$AO$52</definedName>
    <definedName name="Impu.IVTNUCoef15a.Grupo.52.Anio1">M_Impuestos_Comparativo_2!$AO$53</definedName>
    <definedName name="Impu.IVTNUCoef15a.Grupo.53.Anio1">M_Impuestos_Comparativo_2!$AO$54</definedName>
    <definedName name="Impu.IVTNUCoef15a.Grupo.54.Anio1">M_Impuestos_Comparativo_2!$AO$55</definedName>
    <definedName name="Impu.IVTNUCoef15a.Grupo.55.Anio1">M_Impuestos_Comparativo_2!$AO$56</definedName>
    <definedName name="Impu.IVTNUCoef15a.Grupo.56.Anio1">M_Impuestos_Comparativo_2!$AO$57</definedName>
    <definedName name="Impu.IVTNUCoef15a.Grupo.57.Anio1">M_Impuestos_Comparativo_2!$AO$58</definedName>
    <definedName name="Impu.IVTNUCoef15a.Grupo.58.Anio1">M_Impuestos_Comparativo_2!$AO$59</definedName>
    <definedName name="Impu.IVTNUCoef15a.Grupo.6.Anio1">M_Impuestos_Comparativo_2!$AO$7</definedName>
    <definedName name="Impu.IVTNUCoef15a.Grupo.7.Anio1">M_Impuestos_Comparativo_2!$AO$8</definedName>
    <definedName name="Impu.IVTNUCoef15a.Grupo.8.Anio1">M_Impuestos_Comparativo_2!$AO$9</definedName>
    <definedName name="Impu.IVTNUCoef15a.Grupo.9.Anio1">M_Impuestos_Comparativo_2!$AO$10</definedName>
    <definedName name="Impu.IVTNUCoef20a.Grupo.1.Anio1">M_Impuestos_Comparativo_2!$AQ$2</definedName>
    <definedName name="Impu.IVTNUCoef20a.Grupo.10.Anio1">M_Impuestos_Comparativo_2!$AQ$11</definedName>
    <definedName name="Impu.IVTNUCoef20a.Grupo.100.Anio1">M_Impuestos_Comparativo_2!$AQ$101</definedName>
    <definedName name="Impu.IVTNUCoef20a.Grupo.11.Anio1">M_Impuestos_Comparativo_2!$AQ$12</definedName>
    <definedName name="Impu.IVTNUCoef20a.Grupo.12.Anio1">M_Impuestos_Comparativo_2!$AQ$13</definedName>
    <definedName name="Impu.IVTNUCoef20a.Grupo.13.Anio1">M_Impuestos_Comparativo_2!$AQ$14</definedName>
    <definedName name="Impu.IVTNUCoef20a.Grupo.14.Anio1">M_Impuestos_Comparativo_2!$AQ$15</definedName>
    <definedName name="Impu.IVTNUCoef20a.Grupo.15.Anio1">M_Impuestos_Comparativo_2!$AQ$16</definedName>
    <definedName name="Impu.IVTNUCoef20a.Grupo.16.Anio1">M_Impuestos_Comparativo_2!$AQ$17</definedName>
    <definedName name="Impu.IVTNUCoef20a.Grupo.17.Anio1">M_Impuestos_Comparativo_2!$AQ$18</definedName>
    <definedName name="Impu.IVTNUCoef20a.Grupo.18.Anio1">M_Impuestos_Comparativo_2!$AQ$19</definedName>
    <definedName name="Impu.IVTNUCoef20a.Grupo.19.Anio1">M_Impuestos_Comparativo_2!$AQ$20</definedName>
    <definedName name="Impu.IVTNUCoef20a.Grupo.2.Anio1">M_Impuestos_Comparativo_2!$AQ$3</definedName>
    <definedName name="Impu.IVTNUCoef20a.Grupo.20.Anio1">M_Impuestos_Comparativo_2!$AQ$21</definedName>
    <definedName name="Impu.IVTNUCoef20a.Grupo.21.Anio1">M_Impuestos_Comparativo_2!$AQ$22</definedName>
    <definedName name="Impu.IVTNUCoef20a.Grupo.22.Anio1">M_Impuestos_Comparativo_2!$AQ$23</definedName>
    <definedName name="Impu.IVTNUCoef20a.Grupo.23.Anio1">M_Impuestos_Comparativo_2!$AQ$24</definedName>
    <definedName name="Impu.IVTNUCoef20a.Grupo.24.Anio1">M_Impuestos_Comparativo_2!$AQ$25</definedName>
    <definedName name="Impu.IVTNUCoef20a.Grupo.25.Anio1">M_Impuestos_Comparativo_2!$AQ$26</definedName>
    <definedName name="Impu.IVTNUCoef20a.Grupo.26.Anio1">M_Impuestos_Comparativo_2!$AQ$27</definedName>
    <definedName name="Impu.IVTNUCoef20a.Grupo.27.Anio1">M_Impuestos_Comparativo_2!$AQ$28</definedName>
    <definedName name="Impu.IVTNUCoef20a.Grupo.28.Anio1">M_Impuestos_Comparativo_2!$AQ$29</definedName>
    <definedName name="Impu.IVTNUCoef20a.Grupo.29.Anio1">M_Impuestos_Comparativo_2!$AQ$30</definedName>
    <definedName name="Impu.IVTNUCoef20a.Grupo.3.Anio1">M_Impuestos_Comparativo_2!$AQ$4</definedName>
    <definedName name="Impu.IVTNUCoef20a.Grupo.30.Anio1">M_Impuestos_Comparativo_2!$AQ$31</definedName>
    <definedName name="Impu.IVTNUCoef20a.Grupo.31.Anio1">M_Impuestos_Comparativo_2!$AQ$32</definedName>
    <definedName name="Impu.IVTNUCoef20a.Grupo.32.Anio1">M_Impuestos_Comparativo_2!$AQ$33</definedName>
    <definedName name="Impu.IVTNUCoef20a.Grupo.33.Anio1">M_Impuestos_Comparativo_2!$AQ$34</definedName>
    <definedName name="Impu.IVTNUCoef20a.Grupo.34.Anio1">M_Impuestos_Comparativo_2!$AQ$35</definedName>
    <definedName name="Impu.IVTNUCoef20a.Grupo.35.Anio1">M_Impuestos_Comparativo_2!$AQ$36</definedName>
    <definedName name="Impu.IVTNUCoef20a.Grupo.36.Anio1">M_Impuestos_Comparativo_2!$AQ$37</definedName>
    <definedName name="Impu.IVTNUCoef20a.Grupo.37.Anio1">M_Impuestos_Comparativo_2!$AQ$38</definedName>
    <definedName name="Impu.IVTNUCoef20a.Grupo.38.Anio1">M_Impuestos_Comparativo_2!$AQ$39</definedName>
    <definedName name="Impu.IVTNUCoef20a.Grupo.39.Anio1">M_Impuestos_Comparativo_2!$AQ$40</definedName>
    <definedName name="Impu.IVTNUCoef20a.Grupo.4.Anio1">M_Impuestos_Comparativo_2!$AQ$5</definedName>
    <definedName name="Impu.IVTNUCoef20a.Grupo.40.Anio1">M_Impuestos_Comparativo_2!$AQ$41</definedName>
    <definedName name="Impu.IVTNUCoef20a.Grupo.41.Anio1">M_Impuestos_Comparativo_2!$AQ$42</definedName>
    <definedName name="Impu.IVTNUCoef20a.Grupo.42.Anio1">M_Impuestos_Comparativo_2!$AQ$43</definedName>
    <definedName name="Impu.IVTNUCoef20a.Grupo.43.Anio1">M_Impuestos_Comparativo_2!$AQ$44</definedName>
    <definedName name="Impu.IVTNUCoef20a.Grupo.44.Anio1">M_Impuestos_Comparativo_2!$AQ$45</definedName>
    <definedName name="Impu.IVTNUCoef20a.Grupo.45.Anio1">M_Impuestos_Comparativo_2!$AQ$46</definedName>
    <definedName name="Impu.IVTNUCoef20a.Grupo.46.Anio1">M_Impuestos_Comparativo_2!$AQ$47</definedName>
    <definedName name="Impu.IVTNUCoef20a.Grupo.47.Anio1">M_Impuestos_Comparativo_2!$AQ$48</definedName>
    <definedName name="Impu.IVTNUCoef20a.Grupo.48.Anio1">M_Impuestos_Comparativo_2!$AQ$49</definedName>
    <definedName name="Impu.IVTNUCoef20a.Grupo.49.Anio1">M_Impuestos_Comparativo_2!$AQ$50</definedName>
    <definedName name="Impu.IVTNUCoef20a.Grupo.5.Anio1">M_Impuestos_Comparativo_2!$AQ$6</definedName>
    <definedName name="Impu.IVTNUCoef20a.Grupo.50.Anio1">M_Impuestos_Comparativo_2!$AQ$51</definedName>
    <definedName name="Impu.IVTNUCoef20a.Grupo.51.Anio1">M_Impuestos_Comparativo_2!$AQ$52</definedName>
    <definedName name="Impu.IVTNUCoef20a.Grupo.52.Anio1">M_Impuestos_Comparativo_2!$AQ$53</definedName>
    <definedName name="Impu.IVTNUCoef20a.Grupo.53.Anio1">M_Impuestos_Comparativo_2!$AQ$54</definedName>
    <definedName name="Impu.IVTNUCoef20a.Grupo.54.Anio1">M_Impuestos_Comparativo_2!$AQ$55</definedName>
    <definedName name="Impu.IVTNUCoef20a.Grupo.55.Anio1">M_Impuestos_Comparativo_2!$AQ$56</definedName>
    <definedName name="Impu.IVTNUCoef20a.Grupo.56.Anio1">M_Impuestos_Comparativo_2!$AQ$57</definedName>
    <definedName name="Impu.IVTNUCoef20a.Grupo.57.Anio1">M_Impuestos_Comparativo_2!$AQ$58</definedName>
    <definedName name="Impu.IVTNUCoef20a.Grupo.58.Anio1">M_Impuestos_Comparativo_2!$AQ$59</definedName>
    <definedName name="Impu.IVTNUCoef20a.Grupo.6.Anio1">M_Impuestos_Comparativo_2!$AQ$7</definedName>
    <definedName name="Impu.IVTNUCoef20a.Grupo.7.Anio1">M_Impuestos_Comparativo_2!$AQ$8</definedName>
    <definedName name="Impu.IVTNUCoef20a.Grupo.8.Anio1">M_Impuestos_Comparativo_2!$AQ$9</definedName>
    <definedName name="Impu.IVTNUCoef20a.Grupo.9.Anio1">M_Impuestos_Comparativo_2!$AQ$10</definedName>
    <definedName name="Impu.IVTNUCoef5a.Grupo.1.Anio1">M_Impuestos_Comparativo_2!$AK$2</definedName>
    <definedName name="Impu.IVTNUCoef5a.Grupo.10.Anio1">M_Impuestos_Comparativo_2!$AK$11</definedName>
    <definedName name="Impu.IVTNUCoef5a.Grupo.100.Anio1">M_Impuestos_Comparativo_2!$AK$101</definedName>
    <definedName name="Impu.IVTNUCoef5a.Grupo.11.Anio1">M_Impuestos_Comparativo_2!$AK$12</definedName>
    <definedName name="Impu.IVTNUCoef5a.Grupo.12.Anio1">M_Impuestos_Comparativo_2!$AK$13</definedName>
    <definedName name="Impu.IVTNUCoef5a.Grupo.13.Anio1">M_Impuestos_Comparativo_2!$AK$14</definedName>
    <definedName name="Impu.IVTNUCoef5a.Grupo.14.Anio1">M_Impuestos_Comparativo_2!$AK$15</definedName>
    <definedName name="Impu.IVTNUCoef5a.Grupo.15.Anio1">M_Impuestos_Comparativo_2!$AK$16</definedName>
    <definedName name="Impu.IVTNUCoef5a.Grupo.16.Anio1">M_Impuestos_Comparativo_2!$AK$17</definedName>
    <definedName name="Impu.IVTNUCoef5a.Grupo.17.Anio1">M_Impuestos_Comparativo_2!$AK$18</definedName>
    <definedName name="Impu.IVTNUCoef5a.Grupo.18.Anio1">M_Impuestos_Comparativo_2!$AK$19</definedName>
    <definedName name="Impu.IVTNUCoef5a.Grupo.19.Anio1">M_Impuestos_Comparativo_2!$AK$20</definedName>
    <definedName name="Impu.IVTNUCoef5a.Grupo.2.Anio1">M_Impuestos_Comparativo_2!$AK$3</definedName>
    <definedName name="Impu.IVTNUCoef5a.Grupo.20.Anio1">M_Impuestos_Comparativo_2!$AK$21</definedName>
    <definedName name="Impu.IVTNUCoef5a.Grupo.21.Anio1">M_Impuestos_Comparativo_2!$AK$22</definedName>
    <definedName name="Impu.IVTNUCoef5a.Grupo.22.Anio1">M_Impuestos_Comparativo_2!$AK$23</definedName>
    <definedName name="Impu.IVTNUCoef5a.Grupo.23.Anio1">M_Impuestos_Comparativo_2!$AK$24</definedName>
    <definedName name="Impu.IVTNUCoef5a.Grupo.24.Anio1">M_Impuestos_Comparativo_2!$AK$25</definedName>
    <definedName name="Impu.IVTNUCoef5a.Grupo.25.Anio1">M_Impuestos_Comparativo_2!$AK$26</definedName>
    <definedName name="Impu.IVTNUCoef5a.Grupo.26.Anio1">M_Impuestos_Comparativo_2!$AK$27</definedName>
    <definedName name="Impu.IVTNUCoef5a.Grupo.27.Anio1">M_Impuestos_Comparativo_2!$AK$28</definedName>
    <definedName name="Impu.IVTNUCoef5a.Grupo.28.Anio1">M_Impuestos_Comparativo_2!$AK$29</definedName>
    <definedName name="Impu.IVTNUCoef5a.Grupo.29.Anio1">M_Impuestos_Comparativo_2!$AK$30</definedName>
    <definedName name="Impu.IVTNUCoef5a.Grupo.3.Anio1">M_Impuestos_Comparativo_2!$AK$4</definedName>
    <definedName name="Impu.IVTNUCoef5a.Grupo.30.Anio1">M_Impuestos_Comparativo_2!$AK$31</definedName>
    <definedName name="Impu.IVTNUCoef5a.Grupo.31.Anio1">M_Impuestos_Comparativo_2!$AK$32</definedName>
    <definedName name="Impu.IVTNUCoef5a.Grupo.32.Anio1">M_Impuestos_Comparativo_2!$AK$33</definedName>
    <definedName name="Impu.IVTNUCoef5a.Grupo.33.Anio1">M_Impuestos_Comparativo_2!$AK$34</definedName>
    <definedName name="Impu.IVTNUCoef5a.Grupo.34.Anio1">M_Impuestos_Comparativo_2!$AK$35</definedName>
    <definedName name="Impu.IVTNUCoef5a.Grupo.35.Anio1">M_Impuestos_Comparativo_2!$AK$36</definedName>
    <definedName name="Impu.IVTNUCoef5a.Grupo.36.Anio1">M_Impuestos_Comparativo_2!$AK$37</definedName>
    <definedName name="Impu.IVTNUCoef5a.Grupo.37.Anio1">M_Impuestos_Comparativo_2!$AK$38</definedName>
    <definedName name="Impu.IVTNUCoef5a.Grupo.38.Anio1">M_Impuestos_Comparativo_2!$AK$39</definedName>
    <definedName name="Impu.IVTNUCoef5a.Grupo.39.Anio1">M_Impuestos_Comparativo_2!$AK$40</definedName>
    <definedName name="Impu.IVTNUCoef5a.Grupo.4.Anio1">M_Impuestos_Comparativo_2!$AK$5</definedName>
    <definedName name="Impu.IVTNUCoef5a.Grupo.40.Anio1">M_Impuestos_Comparativo_2!$AK$41</definedName>
    <definedName name="Impu.IVTNUCoef5a.Grupo.41.Anio1">M_Impuestos_Comparativo_2!$AK$42</definedName>
    <definedName name="Impu.IVTNUCoef5a.Grupo.42.Anio1">M_Impuestos_Comparativo_2!$AK$43</definedName>
    <definedName name="Impu.IVTNUCoef5a.Grupo.43.Anio1">M_Impuestos_Comparativo_2!$AK$44</definedName>
    <definedName name="Impu.IVTNUCoef5a.Grupo.44.Anio1">M_Impuestos_Comparativo_2!$AK$45</definedName>
    <definedName name="Impu.IVTNUCoef5a.Grupo.45.Anio1">M_Impuestos_Comparativo_2!$AK$46</definedName>
    <definedName name="Impu.IVTNUCoef5a.Grupo.46.Anio1">M_Impuestos_Comparativo_2!$AK$47</definedName>
    <definedName name="Impu.IVTNUCoef5a.Grupo.47.Anio1">M_Impuestos_Comparativo_2!$AK$48</definedName>
    <definedName name="Impu.IVTNUCoef5a.Grupo.48.Anio1">M_Impuestos_Comparativo_2!$AK$49</definedName>
    <definedName name="Impu.IVTNUCoef5a.Grupo.49.Anio1">M_Impuestos_Comparativo_2!$AK$50</definedName>
    <definedName name="Impu.IVTNUCoef5a.Grupo.5.Anio1">M_Impuestos_Comparativo_2!$AK$6</definedName>
    <definedName name="Impu.IVTNUCoef5a.Grupo.50.Anio1">M_Impuestos_Comparativo_2!$AK$51</definedName>
    <definedName name="Impu.IVTNUCoef5a.Grupo.51.Anio1">M_Impuestos_Comparativo_2!$AK$52</definedName>
    <definedName name="Impu.IVTNUCoef5a.Grupo.52.Anio1">M_Impuestos_Comparativo_2!$AK$53</definedName>
    <definedName name="Impu.IVTNUCoef5a.Grupo.53.Anio1">M_Impuestos_Comparativo_2!$AK$54</definedName>
    <definedName name="Impu.IVTNUCoef5a.Grupo.54.Anio1">M_Impuestos_Comparativo_2!$AK$55</definedName>
    <definedName name="Impu.IVTNUCoef5a.Grupo.55.Anio1">M_Impuestos_Comparativo_2!$AK$56</definedName>
    <definedName name="Impu.IVTNUCoef5a.Grupo.56.Anio1">M_Impuestos_Comparativo_2!$AK$57</definedName>
    <definedName name="Impu.IVTNUCoef5a.Grupo.57.Anio1">M_Impuestos_Comparativo_2!$AK$58</definedName>
    <definedName name="Impu.IVTNUCoef5a.Grupo.58.Anio1">M_Impuestos_Comparativo_2!$AK$59</definedName>
    <definedName name="Impu.IVTNUCoef5a.Grupo.6.Anio1">M_Impuestos_Comparativo_2!$AK$7</definedName>
    <definedName name="Impu.IVTNUCoef5a.Grupo.7.Anio1">M_Impuestos_Comparativo_2!$AK$8</definedName>
    <definedName name="Impu.IVTNUCoef5a.Grupo.8.Anio1">M_Impuestos_Comparativo_2!$AK$9</definedName>
    <definedName name="Impu.IVTNUCoef5a.Grupo.9.Anio1">M_Impuestos_Comparativo_2!$AK$10</definedName>
    <definedName name="Impu.IVTNUTipo10a.Grupo.1.Anio1">M_Impuestos_Comparativo_2!$AN$2</definedName>
    <definedName name="Impu.IVTNUTipo10a.Grupo.10.Anio1">M_Impuestos_Comparativo_2!$AN$11</definedName>
    <definedName name="Impu.IVTNUTipo10a.Grupo.100.Anio1">M_Impuestos_Comparativo_2!$AN$101</definedName>
    <definedName name="Impu.IVTNUTipo10a.Grupo.11.Anio1">M_Impuestos_Comparativo_2!$AN$12</definedName>
    <definedName name="Impu.IVTNUTipo10a.Grupo.12.Anio1">M_Impuestos_Comparativo_2!$AN$13</definedName>
    <definedName name="Impu.IVTNUTipo10a.Grupo.13.Anio1">M_Impuestos_Comparativo_2!$AN$14</definedName>
    <definedName name="Impu.IVTNUTipo10a.Grupo.14.Anio1">M_Impuestos_Comparativo_2!$AN$15</definedName>
    <definedName name="Impu.IVTNUTipo10a.Grupo.15.Anio1">M_Impuestos_Comparativo_2!$AN$16</definedName>
    <definedName name="Impu.IVTNUTipo10a.Grupo.16.Anio1">M_Impuestos_Comparativo_2!$AN$17</definedName>
    <definedName name="Impu.IVTNUTipo10a.Grupo.17.Anio1">M_Impuestos_Comparativo_2!$AN$18</definedName>
    <definedName name="Impu.IVTNUTipo10a.Grupo.18.Anio1">M_Impuestos_Comparativo_2!$AN$19</definedName>
    <definedName name="Impu.IVTNUTipo10a.Grupo.19.Anio1">M_Impuestos_Comparativo_2!$AN$20</definedName>
    <definedName name="Impu.IVTNUTipo10a.Grupo.2.Anio1">M_Impuestos_Comparativo_2!$AN$3</definedName>
    <definedName name="Impu.IVTNUTipo10a.Grupo.20.Anio1">M_Impuestos_Comparativo_2!$AN$21</definedName>
    <definedName name="Impu.IVTNUTipo10a.Grupo.21.Anio1">M_Impuestos_Comparativo_2!$AN$22</definedName>
    <definedName name="Impu.IVTNUTipo10a.Grupo.22.Anio1">M_Impuestos_Comparativo_2!$AN$23</definedName>
    <definedName name="Impu.IVTNUTipo10a.Grupo.23.Anio1">M_Impuestos_Comparativo_2!$AN$24</definedName>
    <definedName name="Impu.IVTNUTipo10a.Grupo.24.Anio1">M_Impuestos_Comparativo_2!$AN$25</definedName>
    <definedName name="Impu.IVTNUTipo10a.Grupo.25.Anio1">M_Impuestos_Comparativo_2!$AN$26</definedName>
    <definedName name="Impu.IVTNUTipo10a.Grupo.26.Anio1">M_Impuestos_Comparativo_2!$AN$27</definedName>
    <definedName name="Impu.IVTNUTipo10a.Grupo.27.Anio1">M_Impuestos_Comparativo_2!$AN$28</definedName>
    <definedName name="Impu.IVTNUTipo10a.Grupo.28.Anio1">M_Impuestos_Comparativo_2!$AN$29</definedName>
    <definedName name="Impu.IVTNUTipo10a.Grupo.29.Anio1">M_Impuestos_Comparativo_2!$AN$30</definedName>
    <definedName name="Impu.IVTNUTipo10a.Grupo.3.Anio1">M_Impuestos_Comparativo_2!$AN$4</definedName>
    <definedName name="Impu.IVTNUTipo10a.Grupo.30.Anio1">M_Impuestos_Comparativo_2!$AN$31</definedName>
    <definedName name="Impu.IVTNUTipo10a.Grupo.31.Anio1">M_Impuestos_Comparativo_2!$AN$32</definedName>
    <definedName name="Impu.IVTNUTipo10a.Grupo.32.Anio1">M_Impuestos_Comparativo_2!$AN$33</definedName>
    <definedName name="Impu.IVTNUTipo10a.Grupo.33.Anio1">M_Impuestos_Comparativo_2!$AN$34</definedName>
    <definedName name="Impu.IVTNUTipo10a.Grupo.34.Anio1">M_Impuestos_Comparativo_2!$AN$35</definedName>
    <definedName name="Impu.IVTNUTipo10a.Grupo.35.Anio1">M_Impuestos_Comparativo_2!$AN$36</definedName>
    <definedName name="Impu.IVTNUTipo10a.Grupo.36.Anio1">M_Impuestos_Comparativo_2!$AN$37</definedName>
    <definedName name="Impu.IVTNUTipo10a.Grupo.37.Anio1">M_Impuestos_Comparativo_2!$AN$38</definedName>
    <definedName name="Impu.IVTNUTipo10a.Grupo.38.Anio1">M_Impuestos_Comparativo_2!$AN$39</definedName>
    <definedName name="Impu.IVTNUTipo10a.Grupo.39.Anio1">M_Impuestos_Comparativo_2!$AN$40</definedName>
    <definedName name="Impu.IVTNUTipo10a.Grupo.4.Anio1">M_Impuestos_Comparativo_2!$AN$5</definedName>
    <definedName name="Impu.IVTNUTipo10a.Grupo.40.Anio1">M_Impuestos_Comparativo_2!$AN$41</definedName>
    <definedName name="Impu.IVTNUTipo10a.Grupo.41.Anio1">M_Impuestos_Comparativo_2!$AN$42</definedName>
    <definedName name="Impu.IVTNUTipo10a.Grupo.42.Anio1">M_Impuestos_Comparativo_2!$AN$43</definedName>
    <definedName name="Impu.IVTNUTipo10a.Grupo.43.Anio1">M_Impuestos_Comparativo_2!$AN$44</definedName>
    <definedName name="Impu.IVTNUTipo10a.Grupo.44.Anio1">M_Impuestos_Comparativo_2!$AN$45</definedName>
    <definedName name="Impu.IVTNUTipo10a.Grupo.45.Anio1">M_Impuestos_Comparativo_2!$AN$46</definedName>
    <definedName name="Impu.IVTNUTipo10a.Grupo.46.Anio1">M_Impuestos_Comparativo_2!$AN$47</definedName>
    <definedName name="Impu.IVTNUTipo10a.Grupo.47.Anio1">M_Impuestos_Comparativo_2!$AN$48</definedName>
    <definedName name="Impu.IVTNUTipo10a.Grupo.48.Anio1">M_Impuestos_Comparativo_2!$AN$49</definedName>
    <definedName name="Impu.IVTNUTipo10a.Grupo.49.Anio1">M_Impuestos_Comparativo_2!$AN$50</definedName>
    <definedName name="Impu.IVTNUTipo10a.Grupo.5.Anio1">M_Impuestos_Comparativo_2!$AN$6</definedName>
    <definedName name="Impu.IVTNUTipo10a.Grupo.50.Anio1">M_Impuestos_Comparativo_2!$AN$51</definedName>
    <definedName name="Impu.IVTNUTipo10a.Grupo.51.Anio1">M_Impuestos_Comparativo_2!$AN$52</definedName>
    <definedName name="Impu.IVTNUTipo10a.Grupo.52.Anio1">M_Impuestos_Comparativo_2!$AN$53</definedName>
    <definedName name="Impu.IVTNUTipo10a.Grupo.53.Anio1">M_Impuestos_Comparativo_2!$AN$54</definedName>
    <definedName name="Impu.IVTNUTipo10a.Grupo.54.Anio1">M_Impuestos_Comparativo_2!$AN$55</definedName>
    <definedName name="Impu.IVTNUTipo10a.Grupo.55.Anio1">M_Impuestos_Comparativo_2!$AN$56</definedName>
    <definedName name="Impu.IVTNUTipo10a.Grupo.56.Anio1">M_Impuestos_Comparativo_2!$AN$57</definedName>
    <definedName name="Impu.IVTNUTipo10a.Grupo.57.Anio1">M_Impuestos_Comparativo_2!$AN$58</definedName>
    <definedName name="Impu.IVTNUTipo10a.Grupo.58.Anio1">M_Impuestos_Comparativo_2!$AN$59</definedName>
    <definedName name="Impu.IVTNUTipo10a.Grupo.6.Anio1">M_Impuestos_Comparativo_2!$AN$7</definedName>
    <definedName name="Impu.IVTNUTipo10a.Grupo.7.Anio1">M_Impuestos_Comparativo_2!$AN$8</definedName>
    <definedName name="Impu.IVTNUTipo10a.Grupo.8.Anio1">M_Impuestos_Comparativo_2!$AN$9</definedName>
    <definedName name="Impu.IVTNUTipo10a.Grupo.9.Anio1">M_Impuestos_Comparativo_2!$AN$10</definedName>
    <definedName name="Impu.IVTNUTipo15a.Grupo.1.Anio1">M_Impuestos_Comparativo_2!$AP$2</definedName>
    <definedName name="Impu.IVTNUTipo15a.Grupo.10.Anio1">M_Impuestos_Comparativo_2!$AP$11</definedName>
    <definedName name="Impu.IVTNUTipo15a.Grupo.100.Anio1">M_Impuestos_Comparativo_2!$AP$101</definedName>
    <definedName name="Impu.IVTNUTipo15a.Grupo.11.Anio1">M_Impuestos_Comparativo_2!$AP$12</definedName>
    <definedName name="Impu.IVTNUTipo15a.Grupo.12.Anio1">M_Impuestos_Comparativo_2!$AP$13</definedName>
    <definedName name="Impu.IVTNUTipo15a.Grupo.13.Anio1">M_Impuestos_Comparativo_2!$AP$14</definedName>
    <definedName name="Impu.IVTNUTipo15a.Grupo.14.Anio1">M_Impuestos_Comparativo_2!$AP$15</definedName>
    <definedName name="Impu.IVTNUTipo15a.Grupo.15.Anio1">M_Impuestos_Comparativo_2!$AP$16</definedName>
    <definedName name="Impu.IVTNUTipo15a.Grupo.16.Anio1">M_Impuestos_Comparativo_2!$AP$17</definedName>
    <definedName name="Impu.IVTNUTipo15a.Grupo.17.Anio1">M_Impuestos_Comparativo_2!$AP$18</definedName>
    <definedName name="Impu.IVTNUTipo15a.Grupo.18.Anio1">M_Impuestos_Comparativo_2!$AP$19</definedName>
    <definedName name="Impu.IVTNUTipo15a.Grupo.19.Anio1">M_Impuestos_Comparativo_2!$AP$20</definedName>
    <definedName name="Impu.IVTNUTipo15a.Grupo.2.Anio1">M_Impuestos_Comparativo_2!$AP$3</definedName>
    <definedName name="Impu.IVTNUTipo15a.Grupo.20.Anio1">M_Impuestos_Comparativo_2!$AP$21</definedName>
    <definedName name="Impu.IVTNUTipo15a.Grupo.21.Anio1">M_Impuestos_Comparativo_2!$AP$22</definedName>
    <definedName name="Impu.IVTNUTipo15a.Grupo.22.Anio1">M_Impuestos_Comparativo_2!$AP$23</definedName>
    <definedName name="Impu.IVTNUTipo15a.Grupo.23.Anio1">M_Impuestos_Comparativo_2!$AP$24</definedName>
    <definedName name="Impu.IVTNUTipo15a.Grupo.24.Anio1">M_Impuestos_Comparativo_2!$AP$25</definedName>
    <definedName name="Impu.IVTNUTipo15a.Grupo.25.Anio1">M_Impuestos_Comparativo_2!$AP$26</definedName>
    <definedName name="Impu.IVTNUTipo15a.Grupo.26.Anio1">M_Impuestos_Comparativo_2!$AP$27</definedName>
    <definedName name="Impu.IVTNUTipo15a.Grupo.27.Anio1">M_Impuestos_Comparativo_2!$AP$28</definedName>
    <definedName name="Impu.IVTNUTipo15a.Grupo.28.Anio1">M_Impuestos_Comparativo_2!$AP$29</definedName>
    <definedName name="Impu.IVTNUTipo15a.Grupo.29.Anio1">M_Impuestos_Comparativo_2!$AP$30</definedName>
    <definedName name="Impu.IVTNUTipo15a.Grupo.3.Anio1">M_Impuestos_Comparativo_2!$AP$4</definedName>
    <definedName name="Impu.IVTNUTipo15a.Grupo.30.Anio1">M_Impuestos_Comparativo_2!$AP$31</definedName>
    <definedName name="Impu.IVTNUTipo15a.Grupo.31.Anio1">M_Impuestos_Comparativo_2!$AP$32</definedName>
    <definedName name="Impu.IVTNUTipo15a.Grupo.32.Anio1">M_Impuestos_Comparativo_2!$AP$33</definedName>
    <definedName name="Impu.IVTNUTipo15a.Grupo.33.Anio1">M_Impuestos_Comparativo_2!$AP$34</definedName>
    <definedName name="Impu.IVTNUTipo15a.Grupo.34.Anio1">M_Impuestos_Comparativo_2!$AP$35</definedName>
    <definedName name="Impu.IVTNUTipo15a.Grupo.35.Anio1">M_Impuestos_Comparativo_2!$AP$36</definedName>
    <definedName name="Impu.IVTNUTipo15a.Grupo.36.Anio1">M_Impuestos_Comparativo_2!$AP$37</definedName>
    <definedName name="Impu.IVTNUTipo15a.Grupo.37.Anio1">M_Impuestos_Comparativo_2!$AP$38</definedName>
    <definedName name="Impu.IVTNUTipo15a.Grupo.38.Anio1">M_Impuestos_Comparativo_2!$AP$39</definedName>
    <definedName name="Impu.IVTNUTipo15a.Grupo.39.Anio1">M_Impuestos_Comparativo_2!$AP$40</definedName>
    <definedName name="Impu.IVTNUTipo15a.Grupo.4.Anio1">M_Impuestos_Comparativo_2!$AP$5</definedName>
    <definedName name="Impu.IVTNUTipo15a.Grupo.40.Anio1">M_Impuestos_Comparativo_2!$AP$41</definedName>
    <definedName name="Impu.IVTNUTipo15a.Grupo.41.Anio1">M_Impuestos_Comparativo_2!$AP$42</definedName>
    <definedName name="Impu.IVTNUTipo15a.Grupo.42.Anio1">M_Impuestos_Comparativo_2!$AP$43</definedName>
    <definedName name="Impu.IVTNUTipo15a.Grupo.43.Anio1">M_Impuestos_Comparativo_2!$AP$44</definedName>
    <definedName name="Impu.IVTNUTipo15a.Grupo.44.Anio1">M_Impuestos_Comparativo_2!$AP$45</definedName>
    <definedName name="Impu.IVTNUTipo15a.Grupo.45.Anio1">M_Impuestos_Comparativo_2!$AP$46</definedName>
    <definedName name="Impu.IVTNUTipo15a.Grupo.46.Anio1">M_Impuestos_Comparativo_2!$AP$47</definedName>
    <definedName name="Impu.IVTNUTipo15a.Grupo.47.Anio1">M_Impuestos_Comparativo_2!$AP$48</definedName>
    <definedName name="Impu.IVTNUTipo15a.Grupo.48.Anio1">M_Impuestos_Comparativo_2!$AP$49</definedName>
    <definedName name="Impu.IVTNUTipo15a.Grupo.49.Anio1">M_Impuestos_Comparativo_2!$AP$50</definedName>
    <definedName name="Impu.IVTNUTipo15a.Grupo.5.Anio1">M_Impuestos_Comparativo_2!$AP$6</definedName>
    <definedName name="Impu.IVTNUTipo15a.Grupo.50.Anio1">M_Impuestos_Comparativo_2!$AP$51</definedName>
    <definedName name="Impu.IVTNUTipo15a.Grupo.51.Anio1">M_Impuestos_Comparativo_2!$AP$52</definedName>
    <definedName name="Impu.IVTNUTipo15a.Grupo.52.Anio1">M_Impuestos_Comparativo_2!$AP$53</definedName>
    <definedName name="Impu.IVTNUTipo15a.Grupo.53.Anio1">M_Impuestos_Comparativo_2!$AP$54</definedName>
    <definedName name="Impu.IVTNUTipo15a.Grupo.54.Anio1">M_Impuestos_Comparativo_2!$AP$55</definedName>
    <definedName name="Impu.IVTNUTipo15a.Grupo.55.Anio1">M_Impuestos_Comparativo_2!$AP$56</definedName>
    <definedName name="Impu.IVTNUTipo15a.Grupo.56.Anio1">M_Impuestos_Comparativo_2!$AP$57</definedName>
    <definedName name="Impu.IVTNUTipo15a.Grupo.57.Anio1">M_Impuestos_Comparativo_2!$AP$58</definedName>
    <definedName name="Impu.IVTNUTipo15a.Grupo.58.Anio1">M_Impuestos_Comparativo_2!$AP$59</definedName>
    <definedName name="Impu.IVTNUTipo15a.Grupo.6.Anio1">M_Impuestos_Comparativo_2!$AP$7</definedName>
    <definedName name="Impu.IVTNUTipo15a.Grupo.7.Anio1">M_Impuestos_Comparativo_2!$AP$8</definedName>
    <definedName name="Impu.IVTNUTipo15a.Grupo.8.Anio1">M_Impuestos_Comparativo_2!$AP$9</definedName>
    <definedName name="Impu.IVTNUTipo15a.Grupo.9.Anio1">M_Impuestos_Comparativo_2!$AP$10</definedName>
    <definedName name="Impu.IVTNUTipo20a.Grupo.1.Anio1">M_Impuestos_Comparativo_2!$AR$2</definedName>
    <definedName name="Impu.IVTNUTipo20a.Grupo.10.Anio1">M_Impuestos_Comparativo_2!$AR$11</definedName>
    <definedName name="Impu.IVTNUTipo20a.Grupo.100.Anio1">M_Impuestos_Comparativo_2!$AR$101</definedName>
    <definedName name="Impu.IVTNUTipo20a.Grupo.11.Anio1">M_Impuestos_Comparativo_2!$AR$12</definedName>
    <definedName name="Impu.IVTNUTipo20a.Grupo.12.Anio1">M_Impuestos_Comparativo_2!$AR$13</definedName>
    <definedName name="Impu.IVTNUTipo20a.Grupo.13.Anio1">M_Impuestos_Comparativo_2!$AR$14</definedName>
    <definedName name="Impu.IVTNUTipo20a.Grupo.14.Anio1">M_Impuestos_Comparativo_2!$AR$15</definedName>
    <definedName name="Impu.IVTNUTipo20a.Grupo.15.Anio1">M_Impuestos_Comparativo_2!$AR$16</definedName>
    <definedName name="Impu.IVTNUTipo20a.Grupo.16.Anio1">M_Impuestos_Comparativo_2!$AR$17</definedName>
    <definedName name="Impu.IVTNUTipo20a.Grupo.17.Anio1">M_Impuestos_Comparativo_2!$AR$18</definedName>
    <definedName name="Impu.IVTNUTipo20a.Grupo.18.Anio1">M_Impuestos_Comparativo_2!$AR$19</definedName>
    <definedName name="Impu.IVTNUTipo20a.Grupo.19.Anio1">M_Impuestos_Comparativo_2!$AR$20</definedName>
    <definedName name="Impu.IVTNUTipo20a.Grupo.2.Anio1">M_Impuestos_Comparativo_2!$AR$3</definedName>
    <definedName name="Impu.IVTNUTipo20a.Grupo.20.Anio1">M_Impuestos_Comparativo_2!$AR$21</definedName>
    <definedName name="Impu.IVTNUTipo20a.Grupo.21.Anio1">M_Impuestos_Comparativo_2!$AR$22</definedName>
    <definedName name="Impu.IVTNUTipo20a.Grupo.22.Anio1">M_Impuestos_Comparativo_2!$AR$23</definedName>
    <definedName name="Impu.IVTNUTipo20a.Grupo.23.Anio1">M_Impuestos_Comparativo_2!$AR$24</definedName>
    <definedName name="Impu.IVTNUTipo20a.Grupo.24.Anio1">M_Impuestos_Comparativo_2!$AR$25</definedName>
    <definedName name="Impu.IVTNUTipo20a.Grupo.25.Anio1">M_Impuestos_Comparativo_2!$AR$26</definedName>
    <definedName name="Impu.IVTNUTipo20a.Grupo.26.Anio1">M_Impuestos_Comparativo_2!$AR$27</definedName>
    <definedName name="Impu.IVTNUTipo20a.Grupo.27.Anio1">M_Impuestos_Comparativo_2!$AR$28</definedName>
    <definedName name="Impu.IVTNUTipo20a.Grupo.28.Anio1">M_Impuestos_Comparativo_2!$AR$29</definedName>
    <definedName name="Impu.IVTNUTipo20a.Grupo.29.Anio1">M_Impuestos_Comparativo_2!$AR$30</definedName>
    <definedName name="Impu.IVTNUTipo20a.Grupo.3.Anio1">M_Impuestos_Comparativo_2!$AR$4</definedName>
    <definedName name="Impu.IVTNUTipo20a.Grupo.30.Anio1">M_Impuestos_Comparativo_2!$AR$31</definedName>
    <definedName name="Impu.IVTNUTipo20a.Grupo.31.Anio1">M_Impuestos_Comparativo_2!$AR$32</definedName>
    <definedName name="Impu.IVTNUTipo20a.Grupo.32.Anio1">M_Impuestos_Comparativo_2!$AR$33</definedName>
    <definedName name="Impu.IVTNUTipo20a.Grupo.33.Anio1">M_Impuestos_Comparativo_2!$AR$34</definedName>
    <definedName name="Impu.IVTNUTipo20a.Grupo.34.Anio1">M_Impuestos_Comparativo_2!$AR$35</definedName>
    <definedName name="Impu.IVTNUTipo20a.Grupo.35.Anio1">M_Impuestos_Comparativo_2!$AR$36</definedName>
    <definedName name="Impu.IVTNUTipo20a.Grupo.36.Anio1">M_Impuestos_Comparativo_2!$AR$37</definedName>
    <definedName name="Impu.IVTNUTipo20a.Grupo.37.Anio1">M_Impuestos_Comparativo_2!$AR$38</definedName>
    <definedName name="Impu.IVTNUTipo20a.Grupo.38.Anio1">M_Impuestos_Comparativo_2!$AR$39</definedName>
    <definedName name="Impu.IVTNUTipo20a.Grupo.39.Anio1">M_Impuestos_Comparativo_2!$AR$40</definedName>
    <definedName name="Impu.IVTNUTipo20a.Grupo.4.Anio1">M_Impuestos_Comparativo_2!$AR$5</definedName>
    <definedName name="Impu.IVTNUTipo20a.Grupo.40.Anio1">M_Impuestos_Comparativo_2!$AR$41</definedName>
    <definedName name="Impu.IVTNUTipo20a.Grupo.41.Anio1">M_Impuestos_Comparativo_2!$AR$42</definedName>
    <definedName name="Impu.IVTNUTipo20a.Grupo.42.Anio1">M_Impuestos_Comparativo_2!$AR$43</definedName>
    <definedName name="Impu.IVTNUTipo20a.Grupo.43.Anio1">M_Impuestos_Comparativo_2!$AR$44</definedName>
    <definedName name="Impu.IVTNUTipo20a.Grupo.44.Anio1">M_Impuestos_Comparativo_2!$AR$45</definedName>
    <definedName name="Impu.IVTNUTipo20a.Grupo.45.Anio1">M_Impuestos_Comparativo_2!$AR$46</definedName>
    <definedName name="Impu.IVTNUTipo20a.Grupo.46.Anio1">M_Impuestos_Comparativo_2!$AR$47</definedName>
    <definedName name="Impu.IVTNUTipo20a.Grupo.47.Anio1">M_Impuestos_Comparativo_2!$AR$48</definedName>
    <definedName name="Impu.IVTNUTipo20a.Grupo.48.Anio1">M_Impuestos_Comparativo_2!$AR$49</definedName>
    <definedName name="Impu.IVTNUTipo20a.Grupo.49.Anio1">M_Impuestos_Comparativo_2!$AR$50</definedName>
    <definedName name="Impu.IVTNUTipo20a.Grupo.5.Anio1">M_Impuestos_Comparativo_2!$AR$6</definedName>
    <definedName name="Impu.IVTNUTipo20a.Grupo.50.Anio1">M_Impuestos_Comparativo_2!$AR$51</definedName>
    <definedName name="Impu.IVTNUTipo20a.Grupo.51.Anio1">M_Impuestos_Comparativo_2!$AR$52</definedName>
    <definedName name="Impu.IVTNUTipo20a.Grupo.52.Anio1">M_Impuestos_Comparativo_2!$AR$53</definedName>
    <definedName name="Impu.IVTNUTipo20a.Grupo.53.Anio1">M_Impuestos_Comparativo_2!$AR$54</definedName>
    <definedName name="Impu.IVTNUTipo20a.Grupo.54.Anio1">M_Impuestos_Comparativo_2!$AR$55</definedName>
    <definedName name="Impu.IVTNUTipo20a.Grupo.55.Anio1">M_Impuestos_Comparativo_2!$AR$56</definedName>
    <definedName name="Impu.IVTNUTipo20a.Grupo.56.Anio1">M_Impuestos_Comparativo_2!$AR$57</definedName>
    <definedName name="Impu.IVTNUTipo20a.Grupo.57.Anio1">M_Impuestos_Comparativo_2!$AR$58</definedName>
    <definedName name="Impu.IVTNUTipo20a.Grupo.58.Anio1">M_Impuestos_Comparativo_2!$AR$59</definedName>
    <definedName name="Impu.IVTNUTipo20a.Grupo.6.Anio1">M_Impuestos_Comparativo_2!$AR$7</definedName>
    <definedName name="Impu.IVTNUTipo20a.Grupo.7.Anio1">M_Impuestos_Comparativo_2!$AR$8</definedName>
    <definedName name="Impu.IVTNUTipo20a.Grupo.8.Anio1">M_Impuestos_Comparativo_2!$AR$9</definedName>
    <definedName name="Impu.IVTNUTipo20a.Grupo.9.Anio1">M_Impuestos_Comparativo_2!$AR$10</definedName>
    <definedName name="Impu.IVTNUTipo5a.Grupo.1.Anio1">M_Impuestos_Comparativo_2!$AL$2</definedName>
    <definedName name="Impu.IVTNUTipo5a.Grupo.10.Anio1">M_Impuestos_Comparativo_2!$AL$11</definedName>
    <definedName name="Impu.IVTNUTipo5a.Grupo.100.Anio1">M_Impuestos_Comparativo_2!$AL$101</definedName>
    <definedName name="Impu.IVTNUTipo5a.Grupo.11.Anio1">M_Impuestos_Comparativo_2!$AL$12</definedName>
    <definedName name="Impu.IVTNUTipo5a.Grupo.12.Anio1">M_Impuestos_Comparativo_2!$AL$13</definedName>
    <definedName name="Impu.IVTNUTipo5a.Grupo.13.Anio1">M_Impuestos_Comparativo_2!$AL$14</definedName>
    <definedName name="Impu.IVTNUTipo5a.Grupo.14.Anio1">M_Impuestos_Comparativo_2!$AL$15</definedName>
    <definedName name="Impu.IVTNUTipo5a.Grupo.15.Anio1">M_Impuestos_Comparativo_2!$AL$16</definedName>
    <definedName name="Impu.IVTNUTipo5a.Grupo.16.Anio1">M_Impuestos_Comparativo_2!$AL$17</definedName>
    <definedName name="Impu.IVTNUTipo5a.Grupo.17.Anio1">M_Impuestos_Comparativo_2!$AL$18</definedName>
    <definedName name="Impu.IVTNUTipo5a.Grupo.18.Anio1">M_Impuestos_Comparativo_2!$AL$19</definedName>
    <definedName name="Impu.IVTNUTipo5a.Grupo.19.Anio1">M_Impuestos_Comparativo_2!$AL$20</definedName>
    <definedName name="Impu.IVTNUTipo5a.Grupo.2.Anio1">M_Impuestos_Comparativo_2!$AL$3</definedName>
    <definedName name="Impu.IVTNUTipo5a.Grupo.20.Anio1">M_Impuestos_Comparativo_2!$AL$21</definedName>
    <definedName name="Impu.IVTNUTipo5a.Grupo.21.Anio1">M_Impuestos_Comparativo_2!$AL$22</definedName>
    <definedName name="Impu.IVTNUTipo5a.Grupo.22.Anio1">M_Impuestos_Comparativo_2!$AL$23</definedName>
    <definedName name="Impu.IVTNUTipo5a.Grupo.23.Anio1">M_Impuestos_Comparativo_2!$AL$24</definedName>
    <definedName name="Impu.IVTNUTipo5a.Grupo.24.Anio1">M_Impuestos_Comparativo_2!$AL$25</definedName>
    <definedName name="Impu.IVTNUTipo5a.Grupo.25.Anio1">M_Impuestos_Comparativo_2!$AL$26</definedName>
    <definedName name="Impu.IVTNUTipo5a.Grupo.26.Anio1">M_Impuestos_Comparativo_2!$AL$27</definedName>
    <definedName name="Impu.IVTNUTipo5a.Grupo.27.Anio1">M_Impuestos_Comparativo_2!$AL$28</definedName>
    <definedName name="Impu.IVTNUTipo5a.Grupo.28.Anio1">M_Impuestos_Comparativo_2!$AL$29</definedName>
    <definedName name="Impu.IVTNUTipo5a.Grupo.29.Anio1">M_Impuestos_Comparativo_2!$AL$30</definedName>
    <definedName name="Impu.IVTNUTipo5a.Grupo.3.Anio1">M_Impuestos_Comparativo_2!$AL$4</definedName>
    <definedName name="Impu.IVTNUTipo5a.Grupo.30.Anio1">M_Impuestos_Comparativo_2!$AL$31</definedName>
    <definedName name="Impu.IVTNUTipo5a.Grupo.31.Anio1">M_Impuestos_Comparativo_2!$AL$32</definedName>
    <definedName name="Impu.IVTNUTipo5a.Grupo.32.Anio1">M_Impuestos_Comparativo_2!$AL$33</definedName>
    <definedName name="Impu.IVTNUTipo5a.Grupo.33.Anio1">M_Impuestos_Comparativo_2!$AL$34</definedName>
    <definedName name="Impu.IVTNUTipo5a.Grupo.34.Anio1">M_Impuestos_Comparativo_2!$AL$35</definedName>
    <definedName name="Impu.IVTNUTipo5a.Grupo.35.Anio1">M_Impuestos_Comparativo_2!$AL$36</definedName>
    <definedName name="Impu.IVTNUTipo5a.Grupo.36.Anio1">M_Impuestos_Comparativo_2!$AL$37</definedName>
    <definedName name="Impu.IVTNUTipo5a.Grupo.37.Anio1">M_Impuestos_Comparativo_2!$AL$38</definedName>
    <definedName name="Impu.IVTNUTipo5a.Grupo.38.Anio1">M_Impuestos_Comparativo_2!$AL$39</definedName>
    <definedName name="Impu.IVTNUTipo5a.Grupo.39.Anio1">M_Impuestos_Comparativo_2!$AL$40</definedName>
    <definedName name="Impu.IVTNUTipo5a.Grupo.4.Anio1">M_Impuestos_Comparativo_2!$AL$5</definedName>
    <definedName name="Impu.IVTNUTipo5a.Grupo.40.Anio1">M_Impuestos_Comparativo_2!$AL$41</definedName>
    <definedName name="Impu.IVTNUTipo5a.Grupo.41.Anio1">M_Impuestos_Comparativo_2!$AL$42</definedName>
    <definedName name="Impu.IVTNUTipo5a.Grupo.42.Anio1">M_Impuestos_Comparativo_2!$AL$43</definedName>
    <definedName name="Impu.IVTNUTipo5a.Grupo.43.Anio1">M_Impuestos_Comparativo_2!$AL$44</definedName>
    <definedName name="Impu.IVTNUTipo5a.Grupo.44.Anio1">M_Impuestos_Comparativo_2!$AL$45</definedName>
    <definedName name="Impu.IVTNUTipo5a.Grupo.45.Anio1">M_Impuestos_Comparativo_2!$AL$46</definedName>
    <definedName name="Impu.IVTNUTipo5a.Grupo.46.Anio1">M_Impuestos_Comparativo_2!$AL$47</definedName>
    <definedName name="Impu.IVTNUTipo5a.Grupo.47.Anio1">M_Impuestos_Comparativo_2!$AL$48</definedName>
    <definedName name="Impu.IVTNUTipo5a.Grupo.48.Anio1">M_Impuestos_Comparativo_2!$AL$49</definedName>
    <definedName name="Impu.IVTNUTipo5a.Grupo.49.Anio1">M_Impuestos_Comparativo_2!$AL$50</definedName>
    <definedName name="Impu.IVTNUTipo5a.Grupo.5.Anio1">M_Impuestos_Comparativo_2!$AL$6</definedName>
    <definedName name="Impu.IVTNUTipo5a.Grupo.50.Anio1">M_Impuestos_Comparativo_2!$AL$51</definedName>
    <definedName name="Impu.IVTNUTipo5a.Grupo.51.Anio1">M_Impuestos_Comparativo_2!$AL$52</definedName>
    <definedName name="Impu.IVTNUTipo5a.Grupo.52.Anio1">M_Impuestos_Comparativo_2!$AL$53</definedName>
    <definedName name="Impu.IVTNUTipo5a.Grupo.53.Anio1">M_Impuestos_Comparativo_2!$AL$54</definedName>
    <definedName name="Impu.IVTNUTipo5a.Grupo.54.Anio1">M_Impuestos_Comparativo_2!$AL$55</definedName>
    <definedName name="Impu.IVTNUTipo5a.Grupo.55.Anio1">M_Impuestos_Comparativo_2!$AL$56</definedName>
    <definedName name="Impu.IVTNUTipo5a.Grupo.56.Anio1">M_Impuestos_Comparativo_2!$AL$57</definedName>
    <definedName name="Impu.IVTNUTipo5a.Grupo.57.Anio1">M_Impuestos_Comparativo_2!$AL$58</definedName>
    <definedName name="Impu.IVTNUTipo5a.Grupo.58.Anio1">M_Impuestos_Comparativo_2!$AL$59</definedName>
    <definedName name="Impu.IVTNUTipo5a.Grupo.6.Anio1">M_Impuestos_Comparativo_2!$AL$7</definedName>
    <definedName name="Impu.IVTNUTipo5a.Grupo.7.Anio1">M_Impuestos_Comparativo_2!$AL$8</definedName>
    <definedName name="Impu.IVTNUTipo5a.Grupo.8.Anio1">M_Impuestos_Comparativo_2!$AL$9</definedName>
    <definedName name="Impu.IVTNUTipo5a.Grupo.9.Anio1">M_Impuestos_Comparativo_2!$AL$10</definedName>
    <definedName name="Impu.NomMun.Grupo.1.Anio1">M_Impuestos_Comparativo_2!$B$2</definedName>
    <definedName name="Impu.NomMun.Grupo.10.Anio1">M_Impuestos_Comparativo_2!$B$11</definedName>
    <definedName name="Impu.NomMun.Grupo.100.Anio1">M_Impuestos_Comparativo_2!$B$101</definedName>
    <definedName name="Impu.NomMun.Grupo.11.Anio1">M_Impuestos_Comparativo_2!$B$12</definedName>
    <definedName name="Impu.NomMun.Grupo.12.Anio1">M_Impuestos_Comparativo_2!$B$13</definedName>
    <definedName name="Impu.NomMun.Grupo.13.Anio1">M_Impuestos_Comparativo_2!$B$14</definedName>
    <definedName name="Impu.NomMun.Grupo.14.Anio1">M_Impuestos_Comparativo_2!$B$15</definedName>
    <definedName name="Impu.NomMun.Grupo.15.Anio1">M_Impuestos_Comparativo_2!$B$16</definedName>
    <definedName name="Impu.NomMun.Grupo.16.Anio1">M_Impuestos_Comparativo_2!$B$17</definedName>
    <definedName name="Impu.NomMun.Grupo.17.Anio1">M_Impuestos_Comparativo_2!$B$18</definedName>
    <definedName name="Impu.NomMun.Grupo.18.Anio1">M_Impuestos_Comparativo_2!$B$19</definedName>
    <definedName name="Impu.NomMun.Grupo.19.Anio1">M_Impuestos_Comparativo_2!$B$20</definedName>
    <definedName name="Impu.NomMun.Grupo.2.Anio1">M_Impuestos_Comparativo_2!$B$3</definedName>
    <definedName name="Impu.NomMun.Grupo.20.Anio1">M_Impuestos_Comparativo_2!$B$21</definedName>
    <definedName name="Impu.NomMun.Grupo.21.Anio1">M_Impuestos_Comparativo_2!$B$22</definedName>
    <definedName name="Impu.NomMun.Grupo.22.Anio1">M_Impuestos_Comparativo_2!$B$23</definedName>
    <definedName name="Impu.NomMun.Grupo.23.Anio1">M_Impuestos_Comparativo_2!$B$24</definedName>
    <definedName name="Impu.NomMun.Grupo.24.Anio1">M_Impuestos_Comparativo_2!$B$25</definedName>
    <definedName name="Impu.NomMun.Grupo.25.Anio1">M_Impuestos_Comparativo_2!$B$26</definedName>
    <definedName name="Impu.NomMun.Grupo.26.Anio1">M_Impuestos_Comparativo_2!$B$27</definedName>
    <definedName name="Impu.NomMun.Grupo.27.Anio1">M_Impuestos_Comparativo_2!$B$28</definedName>
    <definedName name="Impu.NomMun.Grupo.28.Anio1">M_Impuestos_Comparativo_2!$B$29</definedName>
    <definedName name="Impu.NomMun.Grupo.29.Anio1">M_Impuestos_Comparativo_2!$B$30</definedName>
    <definedName name="Impu.NomMun.Grupo.3.Anio1">M_Impuestos_Comparativo_2!$B$4</definedName>
    <definedName name="Impu.NomMun.Grupo.30.Anio1">M_Impuestos_Comparativo_2!$B$31</definedName>
    <definedName name="Impu.NomMun.Grupo.31.Anio1">M_Impuestos_Comparativo_2!$B$32</definedName>
    <definedName name="Impu.NomMun.Grupo.32.Anio1">M_Impuestos_Comparativo_2!$B$33</definedName>
    <definedName name="Impu.NomMun.Grupo.33.Anio1">M_Impuestos_Comparativo_2!$B$34</definedName>
    <definedName name="Impu.NomMun.Grupo.34.Anio1">M_Impuestos_Comparativo_2!$B$35</definedName>
    <definedName name="Impu.NomMun.Grupo.35.Anio1">M_Impuestos_Comparativo_2!$B$36</definedName>
    <definedName name="Impu.NomMun.Grupo.36.Anio1">M_Impuestos_Comparativo_2!$B$37</definedName>
    <definedName name="Impu.NomMun.Grupo.37.Anio1">M_Impuestos_Comparativo_2!$B$38</definedName>
    <definedName name="Impu.NomMun.Grupo.38.Anio1">M_Impuestos_Comparativo_2!$B$39</definedName>
    <definedName name="Impu.NomMun.Grupo.39.Anio1">M_Impuestos_Comparativo_2!$B$40</definedName>
    <definedName name="Impu.NomMun.Grupo.4.Anio1">M_Impuestos_Comparativo_2!$B$5</definedName>
    <definedName name="Impu.NomMun.Grupo.40.Anio1">M_Impuestos_Comparativo_2!$B$41</definedName>
    <definedName name="Impu.NomMun.Grupo.41.Anio1">M_Impuestos_Comparativo_2!$B$42</definedName>
    <definedName name="Impu.NomMun.Grupo.42.Anio1">M_Impuestos_Comparativo_2!$B$43</definedName>
    <definedName name="Impu.NomMun.Grupo.43.Anio1">M_Impuestos_Comparativo_2!$B$44</definedName>
    <definedName name="Impu.NomMun.Grupo.44.Anio1">M_Impuestos_Comparativo_2!$B$45</definedName>
    <definedName name="Impu.NomMun.Grupo.45.Anio1">M_Impuestos_Comparativo_2!$B$46</definedName>
    <definedName name="Impu.NomMun.Grupo.46.Anio1">M_Impuestos_Comparativo_2!$B$47</definedName>
    <definedName name="Impu.NomMun.Grupo.47.Anio1">M_Impuestos_Comparativo_2!$B$48</definedName>
    <definedName name="Impu.NomMun.Grupo.48.Anio1">M_Impuestos_Comparativo_2!$B$49</definedName>
    <definedName name="Impu.NomMun.Grupo.49.Anio1">M_Impuestos_Comparativo_2!$B$50</definedName>
    <definedName name="Impu.NomMun.Grupo.5.Anio1">M_Impuestos_Comparativo_2!$B$6</definedName>
    <definedName name="Impu.NomMun.Grupo.50.Anio1">M_Impuestos_Comparativo_2!$B$51</definedName>
    <definedName name="Impu.NomMun.Grupo.51.Anio1">M_Impuestos_Comparativo_2!$B$52</definedName>
    <definedName name="Impu.NomMun.Grupo.52.Anio1">M_Impuestos_Comparativo_2!$B$53</definedName>
    <definedName name="Impu.NomMun.Grupo.53.Anio1">M_Impuestos_Comparativo_2!$B$54</definedName>
    <definedName name="Impu.NomMun.Grupo.54.Anio1">M_Impuestos_Comparativo_2!$B$55</definedName>
    <definedName name="Impu.NomMun.Grupo.55.Anio1">M_Impuestos_Comparativo_2!$B$56</definedName>
    <definedName name="Impu.NomMun.Grupo.56.Anio1">M_Impuestos_Comparativo_2!$B$57</definedName>
    <definedName name="Impu.NomMun.Grupo.57.Anio1">M_Impuestos_Comparativo_2!$B$58</definedName>
    <definedName name="Impu.NomMun.Grupo.58.Anio1">M_Impuestos_Comparativo_2!$B$59</definedName>
    <definedName name="Impu.NomMun.Grupo.6.Anio1">M_Impuestos_Comparativo_2!$B$7</definedName>
    <definedName name="Impu.NomMun.Grupo.7.Anio1">M_Impuestos_Comparativo_2!$B$8</definedName>
    <definedName name="Impu.NomMun.Grupo.8.Anio1">M_Impuestos_Comparativo_2!$B$9</definedName>
    <definedName name="Impu.NomMun.Grupo.9.Anio1">M_Impuestos_Comparativo_2!$B$10</definedName>
    <definedName name="Impu.NomProv.Grupo.1.Anio1">M_Impuestos_Comparativo_2!$C$2</definedName>
    <definedName name="Impu.NomProv.Grupo.10.Anio1">M_Impuestos_Comparativo_2!$C$11</definedName>
    <definedName name="Impu.NomProv.Grupo.11.Anio1">M_Impuestos_Comparativo_2!$C$12</definedName>
    <definedName name="Impu.NomProv.Grupo.12.Anio1">M_Impuestos_Comparativo_2!$C$13</definedName>
    <definedName name="Impu.NomProv.Grupo.13.Anio1">M_Impuestos_Comparativo_2!$C$14</definedName>
    <definedName name="Impu.NomProv.Grupo.14.Anio1">M_Impuestos_Comparativo_2!$C$15</definedName>
    <definedName name="Impu.NomProv.Grupo.15.Anio1">M_Impuestos_Comparativo_2!$C$16</definedName>
    <definedName name="Impu.NomProv.Grupo.16.Anio1">M_Impuestos_Comparativo_2!$C$17</definedName>
    <definedName name="Impu.NomProv.Grupo.17.Anio1">M_Impuestos_Comparativo_2!$C$18</definedName>
    <definedName name="Impu.NomProv.Grupo.18.Anio1">M_Impuestos_Comparativo_2!$C$19</definedName>
    <definedName name="Impu.NomProv.Grupo.19.Anio1">M_Impuestos_Comparativo_2!$C$20</definedName>
    <definedName name="Impu.NomProv.Grupo.2.Anio1">M_Impuestos_Comparativo_2!$C$3</definedName>
    <definedName name="Impu.NomProv.Grupo.20.Anio1">M_Impuestos_Comparativo_2!$C$21</definedName>
    <definedName name="Impu.NomProv.Grupo.21.Anio1">M_Impuestos_Comparativo_2!$C$22</definedName>
    <definedName name="Impu.NomProv.Grupo.22.Anio1">M_Impuestos_Comparativo_2!$C$23</definedName>
    <definedName name="Impu.NomProv.Grupo.23.Anio1">M_Impuestos_Comparativo_2!$C$24</definedName>
    <definedName name="Impu.NomProv.Grupo.24.Anio1">M_Impuestos_Comparativo_2!$C$25</definedName>
    <definedName name="Impu.NomProv.Grupo.25.Anio1">M_Impuestos_Comparativo_2!$C$26</definedName>
    <definedName name="Impu.NomProv.Grupo.26.Anio1">M_Impuestos_Comparativo_2!$C$27</definedName>
    <definedName name="Impu.NomProv.Grupo.27.Anio1">M_Impuestos_Comparativo_2!$C$28</definedName>
    <definedName name="Impu.NomProv.Grupo.28.Anio1">M_Impuestos_Comparativo_2!$C$29</definedName>
    <definedName name="Impu.NomProv.Grupo.29.Anio1">M_Impuestos_Comparativo_2!$C$30</definedName>
    <definedName name="Impu.NomProv.Grupo.3.Anio1">M_Impuestos_Comparativo_2!$C$4</definedName>
    <definedName name="Impu.NomProv.Grupo.30.Anio1">M_Impuestos_Comparativo_2!$C$31</definedName>
    <definedName name="Impu.NomProv.Grupo.31.Anio1">M_Impuestos_Comparativo_2!$C$32</definedName>
    <definedName name="Impu.NomProv.Grupo.32.Anio1">M_Impuestos_Comparativo_2!$C$33</definedName>
    <definedName name="Impu.NomProv.Grupo.33.Anio1">M_Impuestos_Comparativo_2!$C$34</definedName>
    <definedName name="Impu.NomProv.Grupo.34.Anio1">M_Impuestos_Comparativo_2!$C$35</definedName>
    <definedName name="Impu.NomProv.Grupo.35.Anio1">M_Impuestos_Comparativo_2!$C$36</definedName>
    <definedName name="Impu.NomProv.Grupo.36.Anio1">M_Impuestos_Comparativo_2!$C$37</definedName>
    <definedName name="Impu.NomProv.Grupo.37.Anio1">M_Impuestos_Comparativo_2!$C$38</definedName>
    <definedName name="Impu.NomProv.Grupo.38.Anio1">M_Impuestos_Comparativo_2!$C$39</definedName>
    <definedName name="Impu.NomProv.Grupo.39.Anio1">M_Impuestos_Comparativo_2!$C$40</definedName>
    <definedName name="Impu.NomProv.Grupo.4.Anio1">M_Impuestos_Comparativo_2!$C$5</definedName>
    <definedName name="Impu.NomProv.Grupo.40.Anio1">M_Impuestos_Comparativo_2!$C$41</definedName>
    <definedName name="Impu.NomProv.Grupo.41.Anio1">M_Impuestos_Comparativo_2!$C$42</definedName>
    <definedName name="Impu.NomProv.Grupo.42.Anio1">M_Impuestos_Comparativo_2!$C$43</definedName>
    <definedName name="Impu.NomProv.Grupo.43.Anio1">M_Impuestos_Comparativo_2!$C$44</definedName>
    <definedName name="Impu.NomProv.Grupo.44.Anio1">M_Impuestos_Comparativo_2!$C$45</definedName>
    <definedName name="Impu.NomProv.Grupo.45.Anio1">M_Impuestos_Comparativo_2!$C$46</definedName>
    <definedName name="Impu.NomProv.Grupo.46.Anio1">M_Impuestos_Comparativo_2!$C$47</definedName>
    <definedName name="Impu.NomProv.Grupo.47.Anio1">M_Impuestos_Comparativo_2!$C$48</definedName>
    <definedName name="Impu.NomProv.Grupo.48.Anio1">M_Impuestos_Comparativo_2!$C$49</definedName>
    <definedName name="Impu.NomProv.Grupo.49.Anio1">M_Impuestos_Comparativo_2!$C$50</definedName>
    <definedName name="Impu.NomProv.Grupo.5.Anio1">M_Impuestos_Comparativo_2!$C$6</definedName>
    <definedName name="Impu.NomProv.Grupo.50.Anio1">M_Impuestos_Comparativo_2!$C$51</definedName>
    <definedName name="Impu.NomProv.Grupo.51.Anio1">M_Impuestos_Comparativo_2!$C$52</definedName>
    <definedName name="Impu.NomProv.Grupo.52.Anio1">M_Impuestos_Comparativo_2!$C$53</definedName>
    <definedName name="Impu.NomProv.Grupo.53.Anio1">M_Impuestos_Comparativo_2!$C$54</definedName>
    <definedName name="Impu.NomProv.Grupo.54.Anio1">M_Impuestos_Comparativo_2!$C$55</definedName>
    <definedName name="Impu.NomProv.Grupo.55.Anio1">M_Impuestos_Comparativo_2!$C$56</definedName>
    <definedName name="Impu.NomProv.Grupo.56.Anio1">M_Impuestos_Comparativo_2!$C$57</definedName>
    <definedName name="Impu.NomProv.Grupo.57.Anio1">M_Impuestos_Comparativo_2!$C$58</definedName>
    <definedName name="Impu.NomProv.Grupo.58.Anio1">M_Impuestos_Comparativo_2!$C$59</definedName>
    <definedName name="Impu.NomProv.Grupo.6.Anio1">M_Impuestos_Comparativo_2!$C$7</definedName>
    <definedName name="Impu.NomProv.Grupo.7.Anio1">M_Impuestos_Comparativo_2!$C$8</definedName>
    <definedName name="Impu.NomProv.Grupo.8.Anio1">M_Impuestos_Comparativo_2!$C$9</definedName>
    <definedName name="Impu.NomProv.Grupo.9.Anio1">M_Impuestos_Comparativo_2!$C$10</definedName>
    <definedName name="Impu.Pob.Grupo.1.Anio1">M_Impuestos_Comparativo_2!$D$2</definedName>
    <definedName name="Impu.Pob.Grupo.10.Anio1">M_Impuestos_Comparativo_2!$D$11</definedName>
    <definedName name="Impu.Pob.Grupo.100.Anio1">M_Impuestos_Comparativo_2!$D$101</definedName>
    <definedName name="Impu.Pob.Grupo.11.Anio1">M_Impuestos_Comparativo_2!$D$12</definedName>
    <definedName name="Impu.Pob.Grupo.12.Anio1">M_Impuestos_Comparativo_2!$D$13</definedName>
    <definedName name="Impu.Pob.Grupo.13.Anio1">M_Impuestos_Comparativo_2!$D$14</definedName>
    <definedName name="Impu.Pob.Grupo.14.Anio1">M_Impuestos_Comparativo_2!$D$15</definedName>
    <definedName name="Impu.Pob.Grupo.15.Anio1">M_Impuestos_Comparativo_2!$D$16</definedName>
    <definedName name="Impu.Pob.Grupo.16.Anio1">M_Impuestos_Comparativo_2!$D$17</definedName>
    <definedName name="Impu.Pob.Grupo.17.Anio1">M_Impuestos_Comparativo_2!$D$18</definedName>
    <definedName name="Impu.Pob.Grupo.18.Anio1">M_Impuestos_Comparativo_2!$D$19</definedName>
    <definedName name="Impu.Pob.Grupo.19.Anio1">M_Impuestos_Comparativo_2!$D$20</definedName>
    <definedName name="Impu.Pob.Grupo.2.Anio1">M_Impuestos_Comparativo_2!$D$3</definedName>
    <definedName name="Impu.Pob.Grupo.20.Anio1">M_Impuestos_Comparativo_2!$D$21</definedName>
    <definedName name="Impu.Pob.Grupo.21.Anio1">M_Impuestos_Comparativo_2!$D$22</definedName>
    <definedName name="Impu.Pob.Grupo.22.Anio1">M_Impuestos_Comparativo_2!$D$23</definedName>
    <definedName name="Impu.Pob.Grupo.23.Anio1">M_Impuestos_Comparativo_2!$D$24</definedName>
    <definedName name="Impu.Pob.Grupo.24.Anio1">M_Impuestos_Comparativo_2!$D$25</definedName>
    <definedName name="Impu.Pob.Grupo.25.Anio1">M_Impuestos_Comparativo_2!$D$26</definedName>
    <definedName name="Impu.Pob.Grupo.26.Anio1">M_Impuestos_Comparativo_2!$D$27</definedName>
    <definedName name="Impu.Pob.Grupo.27.Anio1">M_Impuestos_Comparativo_2!$D$28</definedName>
    <definedName name="Impu.Pob.Grupo.28.Anio1">M_Impuestos_Comparativo_2!$D$29</definedName>
    <definedName name="Impu.Pob.Grupo.29.Anio1">M_Impuestos_Comparativo_2!$D$30</definedName>
    <definedName name="Impu.Pob.Grupo.3.Anio1">M_Impuestos_Comparativo_2!$D$4</definedName>
    <definedName name="Impu.Pob.Grupo.30.Anio1">M_Impuestos_Comparativo_2!$D$31</definedName>
    <definedName name="Impu.Pob.Grupo.31.Anio1">M_Impuestos_Comparativo_2!$D$32</definedName>
    <definedName name="Impu.Pob.Grupo.32.Anio1">M_Impuestos_Comparativo_2!$D$33</definedName>
    <definedName name="Impu.Pob.Grupo.33.Anio1">M_Impuestos_Comparativo_2!$D$34</definedName>
    <definedName name="Impu.Pob.Grupo.34.Anio1">M_Impuestos_Comparativo_2!$D$35</definedName>
    <definedName name="Impu.Pob.Grupo.35.Anio1">M_Impuestos_Comparativo_2!$D$36</definedName>
    <definedName name="Impu.Pob.Grupo.36.Anio1">M_Impuestos_Comparativo_2!$D$37</definedName>
    <definedName name="Impu.Pob.Grupo.37.Anio1">M_Impuestos_Comparativo_2!$D$38</definedName>
    <definedName name="Impu.Pob.Grupo.38.Anio1">M_Impuestos_Comparativo_2!$D$39</definedName>
    <definedName name="Impu.Pob.Grupo.39.Anio1">M_Impuestos_Comparativo_2!$D$40</definedName>
    <definedName name="Impu.Pob.Grupo.4.Anio1">M_Impuestos_Comparativo_2!$D$5</definedName>
    <definedName name="Impu.Pob.Grupo.40.Anio1">M_Impuestos_Comparativo_2!$D$41</definedName>
    <definedName name="Impu.Pob.Grupo.41.Anio1">M_Impuestos_Comparativo_2!$D$42</definedName>
    <definedName name="Impu.Pob.Grupo.42.Anio1">M_Impuestos_Comparativo_2!$D$43</definedName>
    <definedName name="Impu.Pob.Grupo.43.Anio1">M_Impuestos_Comparativo_2!$D$44</definedName>
    <definedName name="Impu.Pob.Grupo.44.Anio1">M_Impuestos_Comparativo_2!$D$45</definedName>
    <definedName name="Impu.Pob.Grupo.45.Anio1">M_Impuestos_Comparativo_2!$D$46</definedName>
    <definedName name="Impu.Pob.Grupo.46.Anio1">M_Impuestos_Comparativo_2!$D$47</definedName>
    <definedName name="Impu.Pob.Grupo.47.Anio1">M_Impuestos_Comparativo_2!$D$48</definedName>
    <definedName name="Impu.Pob.Grupo.48.Anio1">M_Impuestos_Comparativo_2!$D$49</definedName>
    <definedName name="Impu.Pob.Grupo.49.Anio1">M_Impuestos_Comparativo_2!$D$50</definedName>
    <definedName name="Impu.Pob.Grupo.5.Anio1">M_Impuestos_Comparativo_2!$D$6</definedName>
    <definedName name="Impu.Pob.Grupo.50.Anio1">M_Impuestos_Comparativo_2!$D$51</definedName>
    <definedName name="Impu.Pob.Grupo.51.Anio1">M_Impuestos_Comparativo_2!$D$52</definedName>
    <definedName name="Impu.Pob.Grupo.52.Anio1">M_Impuestos_Comparativo_2!$D$53</definedName>
    <definedName name="Impu.Pob.Grupo.53.Anio1">M_Impuestos_Comparativo_2!$D$54</definedName>
    <definedName name="Impu.Pob.Grupo.54.Anio1">M_Impuestos_Comparativo_2!$D$55</definedName>
    <definedName name="Impu.Pob.Grupo.55.Anio1">M_Impuestos_Comparativo_2!$D$56</definedName>
    <definedName name="Impu.Pob.Grupo.56.Anio1">M_Impuestos_Comparativo_2!$D$57</definedName>
    <definedName name="Impu.Pob.Grupo.57.Anio1">M_Impuestos_Comparativo_2!$D$58</definedName>
    <definedName name="Impu.Pob.Grupo.58.Anio1">M_Impuestos_Comparativo_2!$D$59</definedName>
    <definedName name="Impu.Pob.Grupo.6.Anio1">M_Impuestos_Comparativo_2!$D$7</definedName>
    <definedName name="Impu.Pob.Grupo.7.Anio1">M_Impuestos_Comparativo_2!$D$8</definedName>
    <definedName name="Impu.Pob.Grupo.8.Anio1">M_Impuestos_Comparativo_2!$D$9</definedName>
    <definedName name="Impu.Pob.Grupo.9.Anio1">M_Impuestos_Comparativo_2!$D$10</definedName>
    <definedName name="Impu.Reduccion.Grupo.1.Anio1">M_Impuestos_Comparativo_2!$AS$2</definedName>
    <definedName name="Impu.Reduccion.Grupo.10.Anio1">M_Impuestos_Comparativo_2!$AS$11</definedName>
    <definedName name="Impu.Reduccion.Grupo.100.Anio1">M_Impuestos_Comparativo_2!$AS$101</definedName>
    <definedName name="Impu.Reduccion.Grupo.11.Anio1">M_Impuestos_Comparativo_2!$AS$12</definedName>
    <definedName name="Impu.Reduccion.Grupo.12.Anio1">M_Impuestos_Comparativo_2!$AS$13</definedName>
    <definedName name="Impu.Reduccion.Grupo.13.Anio1">M_Impuestos_Comparativo_2!$AS$14</definedName>
    <definedName name="Impu.Reduccion.Grupo.14.Anio1">M_Impuestos_Comparativo_2!$AS$15</definedName>
    <definedName name="Impu.Reduccion.Grupo.15.Anio1">M_Impuestos_Comparativo_2!$AS$16</definedName>
    <definedName name="Impu.Reduccion.Grupo.16.Anio1">M_Impuestos_Comparativo_2!$AS$17</definedName>
    <definedName name="Impu.Reduccion.Grupo.17.Anio1">M_Impuestos_Comparativo_2!$AS$18</definedName>
    <definedName name="Impu.Reduccion.Grupo.18.Anio1">M_Impuestos_Comparativo_2!$AS$19</definedName>
    <definedName name="Impu.Reduccion.Grupo.19.Anio1">M_Impuestos_Comparativo_2!$AS$20</definedName>
    <definedName name="Impu.Reduccion.Grupo.2.Anio1">M_Impuestos_Comparativo_2!$AS$3</definedName>
    <definedName name="Impu.Reduccion.Grupo.20.Anio1">M_Impuestos_Comparativo_2!$AS$21</definedName>
    <definedName name="Impu.Reduccion.Grupo.21.Anio1">M_Impuestos_Comparativo_2!$AS$22</definedName>
    <definedName name="Impu.Reduccion.Grupo.22.Anio1">M_Impuestos_Comparativo_2!$AS$23</definedName>
    <definedName name="Impu.Reduccion.Grupo.23.Anio1">M_Impuestos_Comparativo_2!$AS$24</definedName>
    <definedName name="Impu.Reduccion.Grupo.24.Anio1">M_Impuestos_Comparativo_2!$AS$25</definedName>
    <definedName name="Impu.Reduccion.Grupo.25.Anio1">M_Impuestos_Comparativo_2!$AS$26</definedName>
    <definedName name="Impu.Reduccion.Grupo.26.Anio1">M_Impuestos_Comparativo_2!$AS$27</definedName>
    <definedName name="Impu.Reduccion.Grupo.27.Anio1">M_Impuestos_Comparativo_2!$AS$28</definedName>
    <definedName name="Impu.Reduccion.Grupo.28.Anio1">M_Impuestos_Comparativo_2!$AS$29</definedName>
    <definedName name="Impu.Reduccion.Grupo.29.Anio1">M_Impuestos_Comparativo_2!$AS$30</definedName>
    <definedName name="Impu.Reduccion.Grupo.3.Anio1">M_Impuestos_Comparativo_2!$AS$4</definedName>
    <definedName name="Impu.Reduccion.Grupo.30.Anio1">M_Impuestos_Comparativo_2!$AS$31</definedName>
    <definedName name="Impu.Reduccion.Grupo.31.Anio1">M_Impuestos_Comparativo_2!$AS$32</definedName>
    <definedName name="Impu.Reduccion.Grupo.32.Anio1">M_Impuestos_Comparativo_2!$AS$33</definedName>
    <definedName name="Impu.Reduccion.Grupo.33.Anio1">M_Impuestos_Comparativo_2!$AS$34</definedName>
    <definedName name="Impu.Reduccion.Grupo.34.Anio1">M_Impuestos_Comparativo_2!$AS$35</definedName>
    <definedName name="Impu.Reduccion.Grupo.35.Anio1">M_Impuestos_Comparativo_2!$AS$36</definedName>
    <definedName name="Impu.Reduccion.Grupo.36.Anio1">M_Impuestos_Comparativo_2!$AS$37</definedName>
    <definedName name="Impu.Reduccion.Grupo.37.Anio1">M_Impuestos_Comparativo_2!$AS$38</definedName>
    <definedName name="Impu.Reduccion.Grupo.38.Anio1">M_Impuestos_Comparativo_2!$AS$39</definedName>
    <definedName name="Impu.Reduccion.Grupo.39.Anio1">M_Impuestos_Comparativo_2!$AS$40</definedName>
    <definedName name="Impu.Reduccion.Grupo.4.Anio1">M_Impuestos_Comparativo_2!$AS$5</definedName>
    <definedName name="Impu.Reduccion.Grupo.40.Anio1">M_Impuestos_Comparativo_2!$AS$41</definedName>
    <definedName name="Impu.Reduccion.Grupo.41.Anio1">M_Impuestos_Comparativo_2!$AS$42</definedName>
    <definedName name="Impu.Reduccion.Grupo.42.Anio1">M_Impuestos_Comparativo_2!$AS$43</definedName>
    <definedName name="Impu.Reduccion.Grupo.43.Anio1">M_Impuestos_Comparativo_2!$AS$44</definedName>
    <definedName name="Impu.Reduccion.Grupo.44.Anio1">M_Impuestos_Comparativo_2!$AS$45</definedName>
    <definedName name="Impu.Reduccion.Grupo.45.Anio1">M_Impuestos_Comparativo_2!$AS$46</definedName>
    <definedName name="Impu.Reduccion.Grupo.46.Anio1">M_Impuestos_Comparativo_2!$AS$47</definedName>
    <definedName name="Impu.Reduccion.Grupo.47.Anio1">M_Impuestos_Comparativo_2!$AS$48</definedName>
    <definedName name="Impu.Reduccion.Grupo.48.Anio1">M_Impuestos_Comparativo_2!$AS$49</definedName>
    <definedName name="Impu.Reduccion.Grupo.49.Anio1">M_Impuestos_Comparativo_2!$AS$50</definedName>
    <definedName name="Impu.Reduccion.Grupo.5.Anio1">M_Impuestos_Comparativo_2!$AS$6</definedName>
    <definedName name="Impu.Reduccion.Grupo.50.Anio1">M_Impuestos_Comparativo_2!$AS$51</definedName>
    <definedName name="Impu.Reduccion.Grupo.51.Anio1">M_Impuestos_Comparativo_2!$AS$52</definedName>
    <definedName name="Impu.Reduccion.Grupo.52.Anio1">M_Impuestos_Comparativo_2!$AS$53</definedName>
    <definedName name="Impu.Reduccion.Grupo.53.Anio1">M_Impuestos_Comparativo_2!$AS$54</definedName>
    <definedName name="Impu.Reduccion.Grupo.54.Anio1">M_Impuestos_Comparativo_2!$AS$55</definedName>
    <definedName name="Impu.Reduccion.Grupo.55.Anio1">M_Impuestos_Comparativo_2!$AS$56</definedName>
    <definedName name="Impu.Reduccion.Grupo.56.Anio1">M_Impuestos_Comparativo_2!$AS$57</definedName>
    <definedName name="Impu.Reduccion.Grupo.57.Anio1">M_Impuestos_Comparativo_2!$AS$58</definedName>
    <definedName name="Impu.Reduccion.Grupo.58.Anio1">M_Impuestos_Comparativo_2!$AS$59</definedName>
    <definedName name="Impu.Reduccion.Grupo.6.Anio1">M_Impuestos_Comparativo_2!$AS$7</definedName>
    <definedName name="Impu.Reduccion.Grupo.7.Anio1">M_Impuestos_Comparativo_2!$AS$8</definedName>
    <definedName name="Impu.Reduccion.Grupo.8.Anio1">M_Impuestos_Comparativo_2!$AS$9</definedName>
    <definedName name="Impu.Reduccion.Grupo.9.Anio1">M_Impuestos_Comparativo_2!$AS$10</definedName>
  </definedNames>
  <calcPr calcId="162913"/>
  <extLst/>
</workbook>
</file>

<file path=xl/calcChain.xml><?xml version="1.0" encoding="utf-8"?>
<calcChain xmlns="http://schemas.openxmlformats.org/spreadsheetml/2006/main">
  <c r="B70" i="2" l="1"/>
</calcChain>
</file>

<file path=xl/sharedStrings.xml><?xml version="1.0" encoding="utf-8"?>
<sst xmlns="http://schemas.openxmlformats.org/spreadsheetml/2006/main" count="142" uniqueCount="119">
  <si>
    <t>TIPO IIVTNU</t>
  </si>
  <si>
    <t>HASTA 5 AÑOS</t>
  </si>
  <si>
    <t>HASTA 10 AÑOS</t>
  </si>
  <si>
    <t>HASTA 15 AÑOS</t>
  </si>
  <si>
    <t>HASTA 20 AÑOS</t>
  </si>
  <si>
    <t>Provincia</t>
  </si>
  <si>
    <t>Habitantes</t>
  </si>
  <si>
    <t>Reducción</t>
  </si>
  <si>
    <t>Ingreso</t>
  </si>
  <si>
    <t>COEF.</t>
  </si>
  <si>
    <t>TIPO</t>
  </si>
  <si>
    <t>MEDIA DE LA SELECCIÓN</t>
  </si>
  <si>
    <t>LIMITE LEGAL</t>
  </si>
  <si>
    <t>Fuente: Ministerio de Hacienda.</t>
  </si>
  <si>
    <t>Datos de Contexto</t>
  </si>
  <si>
    <t>Código Municipio</t>
  </si>
  <si>
    <t xml:space="preserve"> </t>
  </si>
  <si>
    <t>Nombre Municipio</t>
  </si>
  <si>
    <t>C. de Madrid</t>
  </si>
  <si>
    <t>Nombre Entidad</t>
  </si>
  <si>
    <t>Villanueva de la Cañada</t>
  </si>
  <si>
    <t>Año 1</t>
  </si>
  <si>
    <t>Nombre Provincia</t>
  </si>
  <si>
    <t>Nombre Comunidad</t>
  </si>
  <si>
    <t>28044</t>
  </si>
  <si>
    <t>Grupo de Municipios</t>
  </si>
  <si>
    <t>28022</t>
  </si>
  <si>
    <t>Nombre corto Grupo</t>
  </si>
  <si>
    <t>Colmenarejo</t>
  </si>
  <si>
    <t>IdGrupo de Municipios</t>
  </si>
  <si>
    <t>Informado Liquidación</t>
  </si>
  <si>
    <t>Informado Impuestos</t>
  </si>
  <si>
    <t>Censo Inmuebles</t>
  </si>
  <si>
    <t>Código</t>
  </si>
  <si>
    <t>Ayuntamiento</t>
  </si>
  <si>
    <t>Nº de Habitantes</t>
  </si>
  <si>
    <t>Nº de Inmuebles</t>
  </si>
  <si>
    <t>Coeficiente IBIU</t>
  </si>
  <si>
    <t>Coeficiente de Actualización IBIU</t>
  </si>
  <si>
    <t>Año de Revisión IBI</t>
  </si>
  <si>
    <t>Coeficiente IBIR</t>
  </si>
  <si>
    <t>Coeficiente IBIE</t>
  </si>
  <si>
    <t>Coeficiente Máximo IAE</t>
  </si>
  <si>
    <t>Coeficiente Mínimo IAE</t>
  </si>
  <si>
    <t>Coeficiente IVTM Turismo de menos de 8 caballos fiscales</t>
  </si>
  <si>
    <t>Coeficiente IVTM Turismo de 8 hasta 11,99 caballos fiscales</t>
  </si>
  <si>
    <t>Coeficiente IVTM Turismo de 12 hasta 15,99 caballos fiscales</t>
  </si>
  <si>
    <t>Coeficiente IVTM Turismo de 16 hasta 19,99 caballos fiscales</t>
  </si>
  <si>
    <t>Coeficiente IVTM Turismo de 20 caballos fiscales en adelante</t>
  </si>
  <si>
    <t>Coeficiente IVTM Bus de menos de 21 plazas</t>
  </si>
  <si>
    <t>Coeficiente IVTM Bus de 21 a 50 plazas</t>
  </si>
  <si>
    <t>Coeficiente IVTM Bus de más de 50 plazas</t>
  </si>
  <si>
    <t>Coeficiente IVTM Camiones de menos de 1.000 kg de carga útil</t>
  </si>
  <si>
    <t>Coeficiente IVTM Camiones de 1.000 a 2.999 kg de carga útil</t>
  </si>
  <si>
    <t>Coeficiente IVTM Camiones de 3.000 a 9.999 kg de carga útil</t>
  </si>
  <si>
    <t>Coeficiente IVTM Camiones de más de 9.999 kg de carga útil</t>
  </si>
  <si>
    <t>Coeficiente IVTM Tractores de menos de 16 caballos fiscales</t>
  </si>
  <si>
    <t>Coeficiente IVTM Tractores de 16 a 25 caballos fiscales</t>
  </si>
  <si>
    <t>Coeficiente IVTM Tractores de más de 25 caballos fiscales</t>
  </si>
  <si>
    <t>Coeficiente IVTM Remolques de menos de 1.000 y más de 750 kg de carga útil</t>
  </si>
  <si>
    <t>Coeficiente IVTM Remolques de 1.000 a 2.999 kg de carga útil</t>
  </si>
  <si>
    <t>Coeficiente IVTM Remolques de más de 2.999 kg de carga útil</t>
  </si>
  <si>
    <t>Coeficiente IVTM Motos Ciclomotores</t>
  </si>
  <si>
    <t>Coeficiente IVTM Motos Motocicletas hasta 125 c.c.</t>
  </si>
  <si>
    <t>Coeficiente IVTM Motos Motocicletas de más de 125 c.c. hasta 250 c.c.</t>
  </si>
  <si>
    <t>Coeficiente IVTM Motos Motocicletas de más de 250 c.c. hasta 500 c.c.</t>
  </si>
  <si>
    <t>Coeficiente IVTM Motos Motocicletas de más de 500 c.c. hasta 1.000 c.c.</t>
  </si>
  <si>
    <t>Coeficiente IVTM Motos Motocicletas de más de 1.000 c.c.</t>
  </si>
  <si>
    <t>Coeficiente IVTNU a 5 años</t>
  </si>
  <si>
    <t>Tipo IVTNU  a 5 años</t>
  </si>
  <si>
    <t>Coeficiente IVTNU a 10 años</t>
  </si>
  <si>
    <t>Tipo IVTNU a 10 años</t>
  </si>
  <si>
    <t>Coeficiente IVTNU a 15 años</t>
  </si>
  <si>
    <t>Tipo IVTNU a 15 años</t>
  </si>
  <si>
    <t>Coeficiente IVTNU a 20 años</t>
  </si>
  <si>
    <t>Tipo IVTNU  a 20 años</t>
  </si>
  <si>
    <t>Tipo ICIO</t>
  </si>
  <si>
    <t>Ingreso112</t>
  </si>
  <si>
    <t>Ingreso113</t>
  </si>
  <si>
    <t>Ingreso114</t>
  </si>
  <si>
    <t>Ingreso116</t>
  </si>
  <si>
    <t>Ingreso115</t>
  </si>
  <si>
    <t>Ingreso130</t>
  </si>
  <si>
    <t>Ingreso210</t>
  </si>
  <si>
    <t>Ingreso220</t>
  </si>
  <si>
    <t>Ingreso220.00</t>
  </si>
  <si>
    <t>Ingreso220.01</t>
  </si>
  <si>
    <t>Ingreso220.03</t>
  </si>
  <si>
    <t>Ingreso220.04</t>
  </si>
  <si>
    <t>Ingreso220.06</t>
  </si>
  <si>
    <t>Ingreso28</t>
  </si>
  <si>
    <t>Ingreso29</t>
  </si>
  <si>
    <t>Ingreso290</t>
  </si>
  <si>
    <t>Ingreso292</t>
  </si>
  <si>
    <t>Ingreso293</t>
  </si>
  <si>
    <t>28115</t>
  </si>
  <si>
    <t>28127</t>
  </si>
  <si>
    <t>Hoyo de Manzanares</t>
  </si>
  <si>
    <t>Zona</t>
  </si>
  <si>
    <t>28072</t>
  </si>
  <si>
    <t>Municipios de la Zona</t>
  </si>
  <si>
    <t>Torrelodones</t>
  </si>
  <si>
    <t>Majadahonda</t>
  </si>
  <si>
    <t>Madrid</t>
  </si>
  <si>
    <t>28152</t>
  </si>
  <si>
    <t>Ayuntamiento de Las Rozas de Madrid</t>
  </si>
  <si>
    <t>Galapagar</t>
  </si>
  <si>
    <t>Rozas de Madrid (Las)</t>
  </si>
  <si>
    <t>28061</t>
  </si>
  <si>
    <t>28080</t>
  </si>
  <si>
    <t>Villanueva del Pardillo</t>
  </si>
  <si>
    <t>28079</t>
  </si>
  <si>
    <t>28176</t>
  </si>
  <si>
    <t>28177</t>
  </si>
  <si>
    <t>Pozuelo de Alarcón</t>
  </si>
  <si>
    <t>Análisis de la presión fiscal del municipio en el impuesto sobre el incremento de valor de los terrenos de naturaleza urbana, comparando el tipo aplicable en el mismo, con los tipos aplicables en los municipios de su entorno.</t>
  </si>
  <si>
    <t>DEFINICIÓN</t>
  </si>
  <si>
    <r>
      <rPr>
        <b/>
        <sz val="9"/>
        <color rgb="FF00B388"/>
        <rFont val="Calibri"/>
        <family val="2"/>
      </rPr>
      <t xml:space="preserve">INFORMES DE ENTIDAD </t>
    </r>
    <r>
      <rPr>
        <sz val="9"/>
        <color rgb="FF808080"/>
        <rFont val="Calibri"/>
        <family val="2"/>
      </rPr>
      <t>Presión Fiscal</t>
    </r>
  </si>
  <si>
    <t>Boadilla del Monte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</si>
</sst>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quot; € &quot;;\-#,##0.00&quot; € &quot;;&quot; -&quot;#&quot; € &quot;;@\ "/>
  </numFmts>
  <fonts count="20">
    <font>
      <sz val="10"/>
      <color theme="1"/>
      <name val="Calibri Light"/>
      <family val="2"/>
    </font>
    <font>
      <sz val="10"/>
      <color theme="1"/>
      <name val="Arial"/>
      <family val="2"/>
    </font>
    <font>
      <sz val="10"/>
      <color theme="1"/>
      <name val="Calibri"/>
      <family val="2"/>
    </font>
    <font>
      <i/>
      <sz val="10"/>
      <color rgb="FF000000"/>
      <name val="Calibri"/>
      <family val="2"/>
    </font>
    <font>
      <b/>
      <sz val="10"/>
      <color theme="1"/>
      <name val="Calibri"/>
      <family val="2"/>
    </font>
    <font>
      <b/>
      <sz val="10"/>
      <color theme="0"/>
      <name val="Calibri"/>
      <family val="2"/>
    </font>
    <font>
      <b/>
      <sz val="10"/>
      <name val="Calibri"/>
      <family val="2"/>
    </font>
    <font>
      <sz val="11"/>
      <color rgb="FF000000"/>
      <name val="Calibri"/>
      <family val="2"/>
    </font>
    <font>
      <sz val="10"/>
      <color rgb="FF000000"/>
      <name val="Calibri"/>
      <family val="2"/>
    </font>
    <font>
      <sz val="11"/>
      <color theme="1"/>
      <name val="Calibri"/>
      <family val="2"/>
      <scheme val="minor"/>
    </font>
    <font>
      <sz val="11"/>
      <color theme="9" tint="-0.249809995293617"/>
      <name val="Calibri"/>
      <family val="2"/>
      <scheme val="minor"/>
    </font>
    <font>
      <sz val="11"/>
      <color theme="3" tint="-0.249809995293617"/>
      <name val="Calibri"/>
      <family val="2"/>
      <scheme val="minor"/>
    </font>
    <font>
      <sz val="11"/>
      <color rgb="FFFA7D00"/>
      <name val="Calibri"/>
      <family val="2"/>
      <scheme val="minor"/>
    </font>
    <font>
      <sz val="11"/>
      <color theme="0"/>
      <name val="Calibri"/>
      <family val="2"/>
      <scheme val="minor"/>
    </font>
    <font>
      <b/>
      <sz val="11"/>
      <color rgb="FFFA7D00"/>
      <name val="Calibri"/>
      <family val="2"/>
      <scheme val="minor"/>
    </font>
    <font>
      <b/>
      <sz val="10"/>
      <color rgb="FF000000"/>
      <name val="Calibri"/>
      <family val="2"/>
    </font>
    <font>
      <sz val="9"/>
      <color rgb="FF00B388"/>
      <name val="Calibri"/>
      <family val="2"/>
    </font>
    <font>
      <b/>
      <sz val="16"/>
      <color rgb="FF00B088"/>
      <name val="Calibri"/>
      <family val="2"/>
    </font>
    <font>
      <b/>
      <sz val="9"/>
      <color rgb="FF00B388"/>
      <name val="Calibri"/>
      <family val="2"/>
    </font>
    <font>
      <sz val="9"/>
      <color rgb="FF808080"/>
      <name val="Calibri"/>
      <family val="2"/>
    </font>
  </fonts>
  <fills count="10">
    <fill>
      <patternFill patternType="none"/>
    </fill>
    <fill>
      <patternFill patternType="gray125"/>
    </fill>
    <fill>
      <patternFill patternType="solid">
        <fgColor theme="7"/>
        <bgColor indexed="64"/>
      </patternFill>
    </fill>
    <fill>
      <patternFill patternType="solid">
        <fgColor rgb="FFF2F2F2"/>
        <bgColor indexed="64"/>
      </patternFill>
    </fill>
    <fill>
      <patternFill patternType="solid">
        <fgColor rgb="FF002060"/>
        <bgColor indexed="64"/>
      </patternFill>
    </fill>
    <fill>
      <patternFill patternType="solid">
        <fgColor theme="0"/>
        <bgColor indexed="64"/>
      </patternFill>
    </fill>
    <fill>
      <patternFill patternType="solid">
        <fgColor rgb="FF00B388"/>
        <bgColor indexed="64"/>
      </patternFill>
    </fill>
    <fill>
      <patternFill patternType="solid">
        <fgColor theme="0" tint="-0.049830000847578"/>
        <bgColor indexed="64"/>
      </patternFill>
    </fill>
    <fill>
      <patternFill patternType="solid">
        <fgColor rgb="FFC6C6C6"/>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medium">
        <color auto="1"/>
      </left>
      <right style="thin">
        <color rgb="FF7F7F7F"/>
      </right>
      <top style="medium">
        <color auto="1"/>
      </top>
      <bottom style="thin">
        <color rgb="FF7F7F7F"/>
      </bottom>
    </border>
    <border>
      <left style="thin">
        <color rgb="FF7F7F7F"/>
      </left>
      <right style="medium">
        <color auto="1"/>
      </right>
      <top style="medium">
        <color auto="1"/>
      </top>
      <bottom style="thin">
        <color rgb="FF7F7F7F"/>
      </bottom>
    </border>
    <border>
      <left style="medium">
        <color auto="1"/>
      </left>
      <right style="thin">
        <color rgb="FF7F7F7F"/>
      </right>
      <top style="thin">
        <color rgb="FF7F7F7F"/>
      </top>
      <bottom style="thin">
        <color rgb="FF7F7F7F"/>
      </bottom>
    </border>
    <border>
      <left style="thin">
        <color rgb="FF7F7F7F"/>
      </left>
      <right style="medium">
        <color auto="1"/>
      </right>
      <top style="thin">
        <color rgb="FF7F7F7F"/>
      </top>
      <bottom style="thin">
        <color rgb="FF7F7F7F"/>
      </bottom>
    </border>
    <border>
      <left style="medium">
        <color auto="1"/>
      </left>
      <right style="thin">
        <color rgb="FF7F7F7F"/>
      </right>
      <top style="thin">
        <color rgb="FF7F7F7F"/>
      </top>
      <bottom/>
    </border>
    <border>
      <left style="thin">
        <color rgb="FF7F7F7F"/>
      </left>
      <right style="medium">
        <color auto="1"/>
      </right>
      <top style="thin">
        <color rgb="FF7F7F7F"/>
      </top>
      <bottom/>
    </border>
    <border>
      <left style="medium">
        <color auto="1"/>
      </left>
      <right style="thin">
        <color rgb="FF7F7F7F"/>
      </right>
      <top style="thin">
        <color rgb="FF7F7F7F"/>
      </top>
      <bottom style="medium">
        <color auto="1"/>
      </bottom>
    </border>
    <border>
      <left style="thin">
        <color rgb="FF7F7F7F"/>
      </left>
      <right style="medium">
        <color auto="1"/>
      </right>
      <top style="thin">
        <color rgb="FF7F7F7F"/>
      </top>
      <bottom style="medium">
        <color auto="1"/>
      </bottom>
    </border>
    <border>
      <left/>
      <right/>
      <top/>
      <bottom style="medium">
        <color auto="1"/>
      </bottom>
    </border>
    <border>
      <left style="medium">
        <color auto="1"/>
      </left>
      <right style="medium">
        <color auto="1"/>
      </right>
      <top style="medium">
        <color auto="1"/>
      </top>
      <bottom style="medium">
        <color auto="1"/>
      </bottom>
    </border>
    <border>
      <left/>
      <right style="medium">
        <color auto="1"/>
      </right>
      <top style="medium">
        <color auto="1"/>
      </top>
      <bottom style="medium">
        <color auto="1"/>
      </bottom>
    </border>
    <border>
      <left/>
      <right/>
      <top style="medium">
        <color auto="1"/>
      </top>
      <bottom style="medium">
        <color auto="1"/>
      </bottom>
    </border>
    <border>
      <left style="medium">
        <color auto="1"/>
      </left>
      <right/>
      <top/>
      <bottom style="medium">
        <color auto="1"/>
      </bottom>
    </border>
    <border>
      <left style="thin">
        <color rgb="FF7F7F7F"/>
      </left>
      <right/>
      <top style="thin">
        <color rgb="FF7F7F7F"/>
      </top>
      <bottom style="thin">
        <color rgb="FF7F7F7F"/>
      </bottom>
    </border>
    <border>
      <left style="medium">
        <color auto="1"/>
      </left>
      <right/>
      <top/>
      <bottom/>
    </border>
    <border>
      <left style="thin">
        <color rgb="FFFFFFFF"/>
      </left>
      <right style="thin">
        <color rgb="FFFFFFFF"/>
      </right>
      <top style="thin">
        <color rgb="FFFFFFFF"/>
      </top>
      <bottom style="thin">
        <color rgb="FFFFFFFF"/>
      </bottom>
    </border>
    <border>
      <left style="thin">
        <color rgb="FFFFFFFF"/>
      </left>
      <right/>
      <top style="thin">
        <color rgb="FFFFFFFF"/>
      </top>
      <bottom style="thin">
        <color rgb="FFFFFFFF"/>
      </bottom>
    </border>
    <border>
      <left/>
      <right style="thin">
        <color rgb="FFFFFFFF"/>
      </right>
      <top style="thin">
        <color rgb="FFFFFFFF"/>
      </top>
      <bottom style="thin">
        <color rgb="FFFFFFFF"/>
      </bottom>
    </border>
    <border>
      <left style="thin">
        <color rgb="FFFFFFFF"/>
      </left>
      <right/>
      <top style="thin">
        <color rgb="FFFFFFFF"/>
      </top>
      <bottom/>
    </border>
    <border>
      <left/>
      <right/>
      <top style="thin">
        <color rgb="FFFFFFFF"/>
      </top>
      <bottom/>
    </border>
    <border>
      <left style="thin">
        <color rgb="FFFFFFFF"/>
      </left>
      <right style="thin">
        <color rgb="FFFFFFFF"/>
      </right>
      <top style="thin">
        <color rgb="FFFFFFFF"/>
      </top>
      <bottom/>
    </border>
    <border>
      <left style="medium">
        <color auto="1"/>
      </left>
      <right/>
      <top style="medium">
        <color auto="1"/>
      </top>
      <bottom/>
    </border>
    <border>
      <left/>
      <right style="medium">
        <color auto="1"/>
      </right>
      <top style="medium">
        <color auto="1"/>
      </top>
      <bottom/>
    </border>
    <border>
      <left/>
      <right style="medium">
        <color auto="1"/>
      </right>
      <top/>
      <bottom style="medium">
        <color auto="1"/>
      </bottom>
    </border>
    <border>
      <left/>
      <right/>
      <top/>
      <bottom style="thin">
        <color rgb="FFFFFFFF"/>
      </bottom>
    </border>
    <border>
      <left/>
      <right/>
      <top style="medium">
        <color rgb="FF00B388"/>
      </top>
      <bottom/>
    </border>
    <border>
      <left/>
      <right/>
      <top/>
      <bottom style="medium">
        <color rgb="FF00B38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0" fontId="7" fillId="0" borderId="0">
      <alignment/>
      <protection/>
    </xf>
    <xf numFmtId="165" fontId="7" fillId="0" borderId="0">
      <alignment/>
      <protection/>
    </xf>
  </cellStyleXfs>
  <cellXfs count="83">
    <xf numFmtId="0" fontId="0" fillId="0" borderId="0" xfId="0" applyFont="1"/>
    <xf numFmtId="0" fontId="12" fillId="3" borderId="2" xfId="21" applyFont="1" applyBorder="1"/>
    <xf numFmtId="0" fontId="12" fillId="3" borderId="3" xfId="21" applyFont="1" applyBorder="1"/>
    <xf numFmtId="0" fontId="12" fillId="3" borderId="4" xfId="21" applyFont="1" applyBorder="1"/>
    <xf numFmtId="0" fontId="12" fillId="3" borderId="5" xfId="21" applyFont="1" applyBorder="1"/>
    <xf numFmtId="0" fontId="12" fillId="3" borderId="6" xfId="21" applyFont="1" applyBorder="1"/>
    <xf numFmtId="0" fontId="12" fillId="3" borderId="7" xfId="21" applyFont="1" applyBorder="1"/>
    <xf numFmtId="14" fontId="12" fillId="3" borderId="7" xfId="21" applyNumberFormat="1" applyFont="1" applyBorder="1"/>
    <xf numFmtId="0" fontId="12" fillId="3" borderId="8" xfId="21" applyFont="1" applyBorder="1"/>
    <xf numFmtId="0" fontId="12" fillId="3" borderId="9" xfId="21" applyFont="1" applyBorder="1"/>
    <xf numFmtId="0" fontId="9" fillId="0" borderId="0" xfId="0" applyFont="1"/>
    <xf numFmtId="0" fontId="9" fillId="0" borderId="0" xfId="0" applyFont="1" applyBorder="1"/>
    <xf numFmtId="0" fontId="9" fillId="0" borderId="10" xfId="0" applyFont="1" applyBorder="1" applyAlignment="1">
      <alignment vertical="center" wrapText="1"/>
    </xf>
    <xf numFmtId="0" fontId="13" fillId="4" borderId="11" xfId="20" applyFont="1" applyFill="1" applyBorder="1" applyAlignment="1">
      <alignment horizontal="center" vertical="center" wrapText="1"/>
    </xf>
    <xf numFmtId="0" fontId="13" fillId="4" borderId="12" xfId="20" applyFont="1" applyFill="1" applyBorder="1" applyAlignment="1">
      <alignment horizontal="center" vertical="center" wrapText="1"/>
    </xf>
    <xf numFmtId="3" fontId="13" fillId="4" borderId="12" xfId="20" applyNumberFormat="1" applyFont="1" applyFill="1" applyBorder="1" applyAlignment="1">
      <alignment horizontal="center" vertical="center" wrapText="1"/>
    </xf>
    <xf numFmtId="3" fontId="13" fillId="4" borderId="13" xfId="20" applyNumberFormat="1" applyFont="1" applyFill="1" applyBorder="1" applyAlignment="1">
      <alignment horizontal="center" vertical="center" wrapText="1"/>
    </xf>
    <xf numFmtId="1" fontId="13" fillId="4" borderId="12" xfId="20" applyNumberFormat="1" applyFont="1" applyFill="1" applyBorder="1" applyAlignment="1">
      <alignment horizontal="center" vertical="center" wrapText="1"/>
    </xf>
    <xf numFmtId="0" fontId="13" fillId="4" borderId="13" xfId="20" applyFont="1" applyFill="1" applyBorder="1" applyAlignment="1">
      <alignment horizontal="center" vertical="center" wrapText="1"/>
    </xf>
    <xf numFmtId="4" fontId="13" fillId="4" borderId="11" xfId="20" applyNumberFormat="1" applyFont="1" applyFill="1" applyBorder="1" applyAlignment="1">
      <alignment horizontal="center" vertical="center" wrapText="1"/>
    </xf>
    <xf numFmtId="4" fontId="13" fillId="4" borderId="12" xfId="20" applyNumberFormat="1" applyFont="1" applyFill="1" applyBorder="1" applyAlignment="1">
      <alignment horizontal="center" vertical="center" wrapText="1"/>
    </xf>
    <xf numFmtId="4" fontId="13" fillId="4" borderId="13" xfId="20" applyNumberFormat="1" applyFont="1" applyFill="1" applyBorder="1" applyAlignment="1">
      <alignment horizontal="center" vertical="center" wrapText="1"/>
    </xf>
    <xf numFmtId="0" fontId="9" fillId="0" borderId="14" xfId="0" applyFont="1" applyBorder="1" applyAlignment="1">
      <alignment vertical="center" wrapText="1"/>
    </xf>
    <xf numFmtId="0" fontId="11" fillId="3" borderId="4" xfId="21" applyFont="1" applyBorder="1"/>
    <xf numFmtId="0" fontId="11" fillId="3" borderId="1" xfId="21" applyFont="1"/>
    <xf numFmtId="3" fontId="11" fillId="3" borderId="1" xfId="21" applyNumberFormat="1" applyFont="1"/>
    <xf numFmtId="0" fontId="10" fillId="3" borderId="4" xfId="21" applyFont="1" applyBorder="1"/>
    <xf numFmtId="0" fontId="10" fillId="3" borderId="1" xfId="21" applyFont="1"/>
    <xf numFmtId="1" fontId="10" fillId="3" borderId="1" xfId="21" applyNumberFormat="1" applyFont="1"/>
    <xf numFmtId="0" fontId="10" fillId="3" borderId="15" xfId="21" applyFont="1" applyBorder="1"/>
    <xf numFmtId="4" fontId="12" fillId="3" borderId="4" xfId="21" applyNumberFormat="1" applyFont="1" applyBorder="1"/>
    <xf numFmtId="4" fontId="12" fillId="3" borderId="1" xfId="21" applyNumberFormat="1" applyFont="1"/>
    <xf numFmtId="4" fontId="12" fillId="3" borderId="15" xfId="21" applyNumberFormat="1" applyFont="1" applyBorder="1"/>
    <xf numFmtId="3" fontId="11" fillId="3" borderId="15" xfId="21" applyNumberFormat="1" applyFont="1" applyBorder="1"/>
    <xf numFmtId="0" fontId="11" fillId="0" borderId="16" xfId="0" applyFont="1" applyBorder="1"/>
    <xf numFmtId="0" fontId="11" fillId="0" borderId="0" xfId="0" applyFont="1"/>
    <xf numFmtId="3" fontId="11" fillId="0" borderId="0" xfId="0" applyNumberFormat="1" applyFont="1"/>
    <xf numFmtId="0" fontId="10" fillId="0" borderId="16" xfId="0" applyFont="1" applyBorder="1"/>
    <xf numFmtId="0" fontId="10" fillId="0" borderId="0" xfId="0" applyFont="1"/>
    <xf numFmtId="1" fontId="10" fillId="0" borderId="0" xfId="0" applyNumberFormat="1" applyFont="1"/>
    <xf numFmtId="4" fontId="9" fillId="0" borderId="16" xfId="0" applyNumberFormat="1" applyFont="1" applyBorder="1"/>
    <xf numFmtId="4" fontId="9" fillId="0" borderId="0" xfId="0" applyNumberFormat="1" applyFont="1"/>
    <xf numFmtId="0" fontId="9" fillId="0" borderId="16" xfId="0" applyFont="1" applyBorder="1"/>
    <xf numFmtId="49" fontId="0" fillId="0" borderId="0" xfId="0" applyNumberFormat="1" applyFont="1"/>
    <xf numFmtId="0" fontId="8" fillId="5" borderId="17" xfId="22" applyFont="1" applyFill="1" applyBorder="1">
      <alignment/>
      <protection/>
    </xf>
    <xf numFmtId="4" fontId="2" fillId="5" borderId="17" xfId="23" applyNumberFormat="1" applyFont="1" applyFill="1" applyBorder="1" applyAlignment="1" applyProtection="1">
      <alignment horizontal="center" vertical="center"/>
      <protection/>
    </xf>
    <xf numFmtId="4" fontId="5" fillId="6" borderId="17" xfId="23" applyNumberFormat="1" applyFont="1" applyFill="1" applyBorder="1" applyAlignment="1" applyProtection="1">
      <alignment horizontal="center" vertical="center"/>
      <protection/>
    </xf>
    <xf numFmtId="4" fontId="5" fillId="6" borderId="17" xfId="23" applyNumberFormat="1" applyFont="1" applyFill="1" applyBorder="1" applyAlignment="1" applyProtection="1">
      <alignment horizontal="left" vertical="center"/>
      <protection/>
    </xf>
    <xf numFmtId="0" fontId="4" fillId="7" borderId="17" xfId="23" applyNumberFormat="1" applyFont="1" applyFill="1" applyBorder="1" applyAlignment="1" applyProtection="1">
      <alignment horizontal="left" vertical="center"/>
      <protection/>
    </xf>
    <xf numFmtId="3" fontId="2" fillId="7" borderId="17" xfId="23" applyNumberFormat="1" applyFont="1" applyFill="1" applyBorder="1" applyAlignment="1" applyProtection="1">
      <alignment horizontal="center" vertical="center"/>
      <protection/>
    </xf>
    <xf numFmtId="2" fontId="2" fillId="7" borderId="17" xfId="23" applyNumberFormat="1" applyFont="1" applyFill="1" applyBorder="1" applyAlignment="1" applyProtection="1">
      <alignment horizontal="center" vertical="center"/>
      <protection/>
    </xf>
    <xf numFmtId="164" fontId="2" fillId="7" borderId="17" xfId="23" applyNumberFormat="1" applyFont="1" applyFill="1" applyBorder="1" applyAlignment="1" applyProtection="1">
      <alignment horizontal="center" vertical="center"/>
      <protection/>
    </xf>
    <xf numFmtId="0" fontId="4" fillId="5" borderId="17" xfId="23" applyNumberFormat="1" applyFont="1" applyFill="1" applyBorder="1" applyAlignment="1" applyProtection="1">
      <alignment horizontal="left" vertical="center"/>
      <protection/>
    </xf>
    <xf numFmtId="3" fontId="2" fillId="5" borderId="17" xfId="23" applyNumberFormat="1" applyFont="1" applyFill="1" applyBorder="1" applyAlignment="1" applyProtection="1">
      <alignment horizontal="center" vertical="center"/>
      <protection/>
    </xf>
    <xf numFmtId="2" fontId="2" fillId="5" borderId="17" xfId="23" applyNumberFormat="1" applyFont="1" applyFill="1" applyBorder="1" applyAlignment="1" applyProtection="1">
      <alignment horizontal="center" vertical="center"/>
      <protection/>
    </xf>
    <xf numFmtId="164" fontId="2" fillId="5" borderId="17" xfId="23" applyNumberFormat="1" applyFont="1" applyFill="1" applyBorder="1" applyAlignment="1" applyProtection="1">
      <alignment horizontal="center" vertical="center"/>
      <protection/>
    </xf>
    <xf numFmtId="3" fontId="4" fillId="8" borderId="18" xfId="23" applyNumberFormat="1" applyFont="1" applyFill="1" applyBorder="1" applyAlignment="1" applyProtection="1">
      <alignment horizontal="left" vertical="center"/>
      <protection/>
    </xf>
    <xf numFmtId="3" fontId="4" fillId="8" borderId="19" xfId="23" applyNumberFormat="1" applyFont="1" applyFill="1" applyBorder="1" applyAlignment="1" applyProtection="1">
      <alignment horizontal="center" vertical="center"/>
      <protection/>
    </xf>
    <xf numFmtId="4" fontId="4" fillId="8" borderId="17" xfId="23" applyNumberFormat="1" applyFont="1" applyFill="1" applyBorder="1" applyAlignment="1" applyProtection="1">
      <alignment horizontal="center" vertical="center"/>
      <protection/>
    </xf>
    <xf numFmtId="164" fontId="4" fillId="8" borderId="17" xfId="23" applyNumberFormat="1" applyFont="1" applyFill="1" applyBorder="1" applyAlignment="1" applyProtection="1">
      <alignment horizontal="center" vertical="center"/>
      <protection/>
    </xf>
    <xf numFmtId="3" fontId="4" fillId="9" borderId="20" xfId="23" applyNumberFormat="1" applyFont="1" applyFill="1" applyBorder="1" applyAlignment="1" applyProtection="1">
      <alignment horizontal="left" vertical="center"/>
      <protection/>
    </xf>
    <xf numFmtId="3" fontId="4" fillId="9" borderId="21" xfId="23" applyNumberFormat="1" applyFont="1" applyFill="1" applyBorder="1" applyAlignment="1" applyProtection="1">
      <alignment horizontal="center" vertical="center"/>
      <protection/>
    </xf>
    <xf numFmtId="2" fontId="4" fillId="9" borderId="21" xfId="23" applyNumberFormat="1" applyFont="1" applyFill="1" applyBorder="1" applyAlignment="1" applyProtection="1">
      <alignment horizontal="center" vertical="center"/>
      <protection/>
    </xf>
    <xf numFmtId="4" fontId="4" fillId="9" borderId="17" xfId="23" applyNumberFormat="1" applyFont="1" applyFill="1" applyBorder="1" applyAlignment="1" applyProtection="1">
      <alignment horizontal="center" vertical="center"/>
      <protection/>
    </xf>
    <xf numFmtId="4" fontId="4" fillId="9" borderId="22" xfId="23" applyNumberFormat="1" applyFont="1" applyFill="1" applyBorder="1" applyAlignment="1" applyProtection="1">
      <alignment horizontal="center" vertical="center"/>
      <protection/>
    </xf>
    <xf numFmtId="0" fontId="0" fillId="0" borderId="0" xfId="0" applyFont="1"/>
    <xf numFmtId="0" fontId="4" fillId="5" borderId="18" xfId="23" applyNumberFormat="1" applyFont="1" applyFill="1" applyBorder="1" applyAlignment="1" applyProtection="1">
      <alignment horizontal="left" vertical="center"/>
      <protection/>
    </xf>
    <xf numFmtId="3" fontId="2" fillId="5" borderId="19" xfId="23" applyNumberFormat="1" applyFont="1" applyFill="1" applyBorder="1" applyAlignment="1" applyProtection="1">
      <alignment horizontal="center" vertical="center"/>
      <protection/>
    </xf>
    <xf numFmtId="0" fontId="3" fillId="0" borderId="21" xfId="22" applyFont="1" applyBorder="1" applyAlignment="1">
      <alignment horizontal="right"/>
      <protection/>
    </xf>
    <xf numFmtId="0" fontId="2" fillId="0" borderId="0" xfId="0" applyFont="1" applyAlignment="1">
      <alignment horizontal="left"/>
    </xf>
    <xf numFmtId="4" fontId="5" fillId="6" borderId="17" xfId="23" applyNumberFormat="1" applyFont="1" applyFill="1" applyBorder="1" applyAlignment="1" applyProtection="1">
      <alignment horizontal="center" vertical="center"/>
      <protection/>
    </xf>
    <xf numFmtId="4" fontId="6" fillId="8" borderId="17" xfId="23" applyNumberFormat="1" applyFont="1" applyFill="1" applyBorder="1" applyAlignment="1" applyProtection="1">
      <alignment horizontal="center" vertical="center"/>
      <protection/>
    </xf>
    <xf numFmtId="0" fontId="13" fillId="4" borderId="23" xfId="20" applyFont="1" applyFill="1" applyBorder="1" applyAlignment="1">
      <alignment horizontal="center" vertical="center"/>
    </xf>
    <xf numFmtId="0" fontId="13" fillId="4" borderId="24" xfId="20" applyFont="1" applyFill="1" applyBorder="1" applyAlignment="1">
      <alignment horizontal="center" vertical="center"/>
    </xf>
    <xf numFmtId="0" fontId="13" fillId="4" borderId="14" xfId="20" applyFont="1" applyFill="1" applyBorder="1" applyAlignment="1">
      <alignment horizontal="center" vertical="center"/>
    </xf>
    <xf numFmtId="0" fontId="13" fillId="4" borderId="25" xfId="20" applyFont="1" applyFill="1" applyBorder="1" applyAlignment="1">
      <alignment horizontal="center" vertical="center"/>
    </xf>
    <xf numFmtId="0" fontId="17" fillId="0" borderId="26" xfId="0" applyFont="1" applyBorder="1" applyAlignment="1">
      <alignment/>
    </xf>
    <xf numFmtId="0" fontId="16" fillId="0" borderId="0" xfId="0" applyFont="1"/>
    <xf numFmtId="0" fontId="15" fillId="0" borderId="0" xfId="0" applyFont="1" applyAlignment="1">
      <alignment/>
    </xf>
    <xf numFmtId="0" fontId="7" fillId="0" borderId="0" xfId="0" applyFont="1" applyAlignment="1">
      <alignment wrapText="1"/>
    </xf>
    <xf numFmtId="0" fontId="7" fillId="0" borderId="27" xfId="0" applyFont="1" applyBorder="1" applyAlignment="1">
      <alignment wrapText="1"/>
    </xf>
    <xf numFmtId="0" fontId="15" fillId="0" borderId="28" xfId="0" applyFont="1" applyBorder="1" applyAlignment="1">
      <alignment/>
    </xf>
    <xf numFmtId="0" fontId="0" fillId="0" borderId="27" xfId="0" applyFont="1" applyBorder="1"/>
  </cellXfs>
  <cellStyles count="10">
    <cellStyle name="Normal" xfId="0"/>
    <cellStyle name="Percent" xfId="15"/>
    <cellStyle name="Currency" xfId="16"/>
    <cellStyle name="Currency [0]" xfId="17"/>
    <cellStyle name="Comma" xfId="18"/>
    <cellStyle name="Comma [0]" xfId="19"/>
    <cellStyle name="Énfasis4" xfId="20"/>
    <cellStyle name="Cálculo" xfId="21"/>
    <cellStyle name="Normal_Informe" xfId="22"/>
    <cellStyle name="Moneda_Informe"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1"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calcChain" Target="calcChain.xml" /><Relationship Id="rId5"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11</xdr:col>
      <xdr:colOff>828675</xdr:colOff>
      <xdr:row>1</xdr:row>
      <xdr:rowOff>390525</xdr:rowOff>
    </xdr:to>
    <xdr:sp fLocksText="0">
      <xdr:nvSpPr>
        <xdr:cNvPr id="1" name="TextBox 1"/>
        <xdr:cNvSpPr txBox="1"/>
      </xdr:nvSpPr>
      <xdr:spPr>
        <a:xfrm>
          <a:off x="714375" y="161925"/>
          <a:ext cx="11972925" cy="390525"/>
        </a:xfrm>
        <a:prstGeom prst="rect"/>
        <a:solidFill>
          <a:srgbClr val="FFFFFF"/>
        </a:solidFill>
        <a:ln w="9525">
          <a:noFill/>
        </a:ln>
      </xdr:spPr>
      <xdr:style>
        <a:lnRef idx="2">
          <a:schemeClr val="accent1">
            <a:shade val="50000"/>
          </a:schemeClr>
        </a:lnRef>
        <a:fillRef idx="1">
          <a:schemeClr val="accent1"/>
        </a:fillRef>
        <a:effectRef idx="0">
          <a:schemeClr val="accent1"/>
        </a:effectRef>
        <a:fontRef idx="minor">
          <a:schemeClr val="tx1"/>
        </a:fontRef>
      </xdr:style>
      <xdr:txBody>
        <a:bodyPr lIns="0" tIns="45720" rIns="0" bIns="45720" wrap="square"/>
        <a:p>
          <a:pPr>
            <a:defRPr lang="en-US" sz="1800" u="none" baseline="0">
              <a:solidFill>
                <a:schemeClr val="tx1"/>
              </a:solidFill>
              <a:latin typeface="Calibri Light"/>
              <a:ea typeface="Calibri Light"/>
              <a:cs typeface="Calibri Light"/>
            </a:defRPr>
          </a:pPr>
          <a:r>
            <a:t>Informe comparativo IIVTNU entre Ayuntamientos de la zona</a:t>
          </a:r>
        </a:p>
      </xdr:txBody>
    </xdr:sp>
    <xdr:clientData/>
  </xdr:twoCellAnchor>
  <xdr:twoCellAnchor editAs="oneCell">
    <xdr:from>
      <xdr:col>13</xdr:col>
      <xdr:colOff>438150</xdr:colOff>
      <xdr:row>1</xdr:row>
      <xdr:rowOff>47625</xdr:rowOff>
    </xdr:from>
    <xdr:to>
      <xdr:col>14</xdr:col>
      <xdr:colOff>0</xdr:colOff>
      <xdr:row>2</xdr:row>
      <xdr:rowOff>104775</xdr:rowOff>
    </xdr:to>
    <xdr:pic>
      <xdr:nvPicPr>
        <xdr:cNvPr id="2" name="Picture 2"/>
        <xdr:cNvPicPr>
          <a:picLocks noChangeAspect="1"/>
        </xdr:cNvPicPr>
      </xdr:nvPicPr>
      <xdr:blipFill>
        <a:blip r:embed="rId1"/>
        <a:stretch>
          <a:fillRect/>
        </a:stretch>
      </xdr:blipFill>
      <xdr:spPr>
        <a:xfrm>
          <a:off x="13992225" y="209550"/>
          <a:ext cx="409575" cy="571500"/>
        </a:xfrm>
        <a:prstGeom prst="rec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printerSettings" Target="../printerSettings/printerSettings1.bin" /><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O71"/>
  <sheetViews>
    <sheetView showGridLines="0" tabSelected="1" workbookViewId="0" topLeftCell="A1">
      <selection pane="topLeft" activeCell="A1" sqref="A1"/>
    </sheetView>
  </sheetViews>
  <sheetFormatPr defaultColWidth="9.14428571428571" defaultRowHeight="12.75"/>
  <cols>
    <col min="1" max="1" width="10.7142857142857"/>
    <col min="2" max="2" width="40.7142857142857" style="65" customWidth="1"/>
    <col min="3" max="5" width="12.7142857142857" style="65" customWidth="1"/>
    <col min="6" max="6" width="24.7142857142857" style="65" customWidth="1"/>
    <col min="7" max="14" width="12.7142857142857" style="65" customWidth="1"/>
    <col min="15" max="15" width="10.7142857142857" style="65"/>
  </cols>
  <sheetData>
    <row r="2" spans="2:15" ht="41" customHeight="1">
      <c r="B2" s="65"/>
      <c r="C2" s="65"/>
      <c r="D2" s="65"/>
      <c r="E2" s="65"/>
      <c r="F2" s="65"/>
      <c r="G2" s="65"/>
      <c r="H2" s="65"/>
      <c r="I2" s="65"/>
      <c r="J2" s="65"/>
      <c r="K2" s="65"/>
      <c r="L2" s="65"/>
      <c r="M2" s="65"/>
      <c r="N2" s="65"/>
      <c r="O2" t="s">
        <v>16</v>
      </c>
    </row>
    <row r="3" spans="2:15" ht="12.75">
      <c r="B3" s="77" t="s">
        <v>117</v>
      </c>
      <c r="C3" s="65"/>
      <c r="D3" s="65"/>
      <c r="E3" s="65"/>
      <c r="F3" s="65"/>
      <c r="G3" s="65"/>
      <c r="H3" s="65"/>
      <c r="I3" s="65"/>
      <c r="J3" s="65"/>
      <c r="K3" s="65"/>
      <c r="L3" s="65"/>
      <c r="M3" s="65"/>
      <c r="N3" s="65"/>
      <c r="O3"/>
    </row>
    <row r="4" spans="2:15" ht="30" customHeight="1" thickBot="1">
      <c r="B4" s="81" t="s">
        <v>116</v>
      </c>
      <c r="C4" s="65"/>
      <c r="D4" s="65"/>
      <c r="E4" s="65"/>
      <c r="F4" s="65"/>
      <c r="G4" s="65"/>
      <c r="H4" s="65"/>
      <c r="I4" s="65"/>
      <c r="J4" s="65"/>
      <c r="K4" s="65"/>
      <c r="L4" s="65"/>
      <c r="M4" s="65"/>
      <c r="N4" s="65"/>
      <c r="O4"/>
    </row>
    <row r="5" spans="2:15" ht="25" customHeight="1">
      <c r="B5" s="80" t="s">
        <v>115</v>
      </c>
      <c r="C5" s="82"/>
      <c r="D5" s="82"/>
      <c r="E5" s="82"/>
      <c r="F5" s="82"/>
      <c r="G5" s="82"/>
      <c r="H5" s="82"/>
      <c r="I5" s="82"/>
      <c r="J5" s="82"/>
      <c r="K5" s="82"/>
      <c r="L5" s="82"/>
      <c r="M5" s="82"/>
      <c r="N5" s="82"/>
      <c r="O5"/>
    </row>
    <row r="6" spans="2:15" ht="40" customHeight="1">
      <c r="B6" s="76" t="s">
        <v>105</v>
      </c>
      <c r="C6" s="65"/>
      <c r="D6" s="65"/>
      <c r="E6" s="65"/>
      <c r="F6" s="65"/>
      <c r="G6" s="65"/>
      <c r="H6" s="65"/>
      <c r="I6" s="65"/>
      <c r="J6" s="65"/>
      <c r="K6" s="65"/>
      <c r="L6" s="65"/>
      <c r="M6" s="65"/>
      <c r="N6" s="65"/>
      <c r="O6"/>
    </row>
    <row r="7" spans="2:15" ht="15" customHeight="1">
      <c r="B7" s="44"/>
      <c r="C7" s="44"/>
      <c r="D7" s="45"/>
      <c r="E7" s="45"/>
      <c r="F7" s="45"/>
      <c r="G7" s="70" t="s">
        <v>0</v>
      </c>
      <c r="H7" s="70"/>
      <c r="I7" s="70"/>
      <c r="J7" s="70"/>
      <c r="K7" s="70"/>
      <c r="L7" s="70"/>
      <c r="M7" s="70"/>
      <c r="N7" s="70"/>
      <c r="O7"/>
    </row>
    <row r="8" spans="2:15" ht="15" customHeight="1">
      <c r="B8" s="45"/>
      <c r="C8" s="45"/>
      <c r="D8" s="45"/>
      <c r="E8" s="45"/>
      <c r="F8" s="45"/>
      <c r="G8" s="71" t="s">
        <v>1</v>
      </c>
      <c r="H8" s="71"/>
      <c r="I8" s="71" t="s">
        <v>2</v>
      </c>
      <c r="J8" s="71"/>
      <c r="K8" s="71" t="s">
        <v>3</v>
      </c>
      <c r="L8" s="71"/>
      <c r="M8" s="71" t="s">
        <v>4</v>
      </c>
      <c r="N8" s="71"/>
      <c r="O8"/>
    </row>
    <row r="9" spans="2:15" ht="15" customHeight="1">
      <c r="B9" s="47" t="str">
        <f>Ctxt.MIC.Grupo</f>
        <v>Municipios de la Zona</v>
      </c>
      <c r="C9" s="46" t="s">
        <v>5</v>
      </c>
      <c r="D9" s="46" t="s">
        <v>6</v>
      </c>
      <c r="E9" s="46" t="s">
        <v>7</v>
      </c>
      <c r="F9" s="46" t="s">
        <v>8</v>
      </c>
      <c r="G9" s="46" t="s">
        <v>9</v>
      </c>
      <c r="H9" s="46" t="s">
        <v>10</v>
      </c>
      <c r="I9" s="46" t="s">
        <v>9</v>
      </c>
      <c r="J9" s="46" t="s">
        <v>10</v>
      </c>
      <c r="K9" s="46" t="s">
        <v>9</v>
      </c>
      <c r="L9" s="46" t="s">
        <v>10</v>
      </c>
      <c r="M9" s="46" t="s">
        <v>9</v>
      </c>
      <c r="N9" s="46" t="s">
        <v>10</v>
      </c>
      <c r="O9"/>
    </row>
    <row r="10" spans="2:15" ht="15" customHeight="1">
      <c r="B10" s="48" t="str">
        <f>IF(Impu.NomMun.Grupo.1.Anio1="","",Impu.NomMun.Grupo.1.Anio1)</f>
        <v>Rozas de Madrid (Las)</v>
      </c>
      <c r="C10" s="49" t="str">
        <f>IF(Impu.NomProv.Grupo.1.Anio1="","",Impu.NomProv.Grupo.1.Anio1)</f>
        <v>Madrid</v>
      </c>
      <c r="D10" s="49">
        <f>IF(Impu.Pob.Grupo.1.Anio1="","",Impu.Pob.Grupo.1.Anio1)</f>
        <v>96113</v>
      </c>
      <c r="E10" s="50">
        <f>IF(Impu.Reduccion.Grupo.1.Anio1="","",Impu.Reduccion.Grupo.1.Anio1)</f>
        <v>0</v>
      </c>
      <c r="F10" s="51">
        <f>IF(Impu.IngresoIIVTNU.Grupo.1.Anio1="","",Impu.IngresoIIVTNU.Grupo.1.Anio1)</f>
        <v>13268422.68</v>
      </c>
      <c r="G10" s="50">
        <f>IF(Impu.IVTNUCoef5a.Grupo.1.Anio1="","",Impu.IVTNUCoef5a.Grupo.1.Anio1)</f>
        <v>3.7000000000000002</v>
      </c>
      <c r="H10" s="50">
        <f>IF(Impu.IVTNUTipo5a.Grupo.1.Anio1="","",Impu.IVTNUTipo5a.Grupo.1.Anio1)</f>
        <v>27</v>
      </c>
      <c r="I10" s="50">
        <f>IF(Impu.IVTNUCoef10a.Grupo.1.Anio1="","",Impu.IVTNUCoef10a.Grupo.1.Anio1)</f>
        <v>3.5</v>
      </c>
      <c r="J10" s="50">
        <f>IF(Impu.IVTNUTipo10a.Grupo.1.Anio1="","",Impu.IVTNUTipo10a.Grupo.1.Anio1)</f>
        <v>27</v>
      </c>
      <c r="K10" s="50">
        <f>IF(Impu.IVTNUCoef15a.Grupo.1.Anio1="","",Impu.IVTNUCoef15a.Grupo.1.Anio1)</f>
        <v>3.2000000000000002</v>
      </c>
      <c r="L10" s="50">
        <f>IF(Impu.IVTNUTipo15a.Grupo.1.Anio1="","",Impu.IVTNUTipo15a.Grupo.1.Anio1)</f>
        <v>27</v>
      </c>
      <c r="M10" s="50">
        <f>IF(Impu.IVTNUCoef20a.Grupo.1.Anio1="","",Impu.IVTNUCoef20a.Grupo.1.Anio1)</f>
        <v>3</v>
      </c>
      <c r="N10" s="50">
        <f>IF(Impu.IVTNUTipo20a.Grupo.1.Anio1="","",Impu.IVTNUTipo20a.Grupo.1.Anio1)</f>
        <v>27</v>
      </c>
      <c r="O10"/>
    </row>
    <row r="11" spans="2:15" ht="15" customHeight="1">
      <c r="B11" s="52" t="str">
        <f>IF(Impu.NomMun.Grupo.2.Anio1="","",Impu.NomMun.Grupo.2.Anio1)</f>
        <v>Madrid</v>
      </c>
      <c r="C11" s="53" t="str">
        <f>IF(Impu.NomProv.Grupo.2.Anio1="","",Impu.NomProv.Grupo.2.Anio1)</f>
        <v>Madrid</v>
      </c>
      <c r="D11" s="53">
        <f>IF(Impu.Pob.Grupo.2.Anio1="","",Impu.Pob.Grupo.2.Anio1)</f>
        <v>3334730</v>
      </c>
      <c r="E11" s="54">
        <f>IF(Impu.Reduccion.Grupo.2.Anio1="","",Impu.Reduccion.Grupo.2.Anio1)</f>
        <v>0</v>
      </c>
      <c r="F11" s="55">
        <f>IF(Impu.IngresoIIVTNU.Grupo.2.Anio1="","",Impu.IngresoIIVTNU.Grupo.2.Anio1)</f>
        <v>452764374.37</v>
      </c>
      <c r="G11" s="54">
        <f>IF(Impu.IVTNUCoef5a.Grupo.2.Anio1="","",Impu.IVTNUCoef5a.Grupo.2.Anio1)</f>
        <v>2</v>
      </c>
      <c r="H11" s="54">
        <f>IF(Impu.IVTNUTipo5a.Grupo.2.Anio1="","",Impu.IVTNUTipo5a.Grupo.2.Anio1)</f>
        <v>29</v>
      </c>
      <c r="I11" s="54">
        <f>IF(Impu.IVTNUCoef10a.Grupo.2.Anio1="","",Impu.IVTNUCoef10a.Grupo.2.Anio1)</f>
        <v>2.5</v>
      </c>
      <c r="J11" s="54">
        <f>IF(Impu.IVTNUTipo10a.Grupo.2.Anio1="","",Impu.IVTNUTipo10a.Grupo.2.Anio1)</f>
        <v>29</v>
      </c>
      <c r="K11" s="54">
        <f>IF(Impu.IVTNUCoef15a.Grupo.2.Anio1="","",Impu.IVTNUCoef15a.Grupo.2.Anio1)</f>
        <v>2.7999999999999998</v>
      </c>
      <c r="L11" s="54">
        <f>IF(Impu.IVTNUTipo15a.Grupo.2.Anio1="","",Impu.IVTNUTipo15a.Grupo.2.Anio1)</f>
        <v>29</v>
      </c>
      <c r="M11" s="54">
        <f>IF(Impu.IVTNUCoef20a.Grupo.2.Anio1="","",Impu.IVTNUCoef20a.Grupo.2.Anio1)</f>
        <v>3</v>
      </c>
      <c r="N11" s="54">
        <f>IF(Impu.IVTNUTipo20a.Grupo.2.Anio1="","",Impu.IVTNUTipo20a.Grupo.2.Anio1)</f>
        <v>29</v>
      </c>
      <c r="O11"/>
    </row>
    <row r="12" spans="2:15" ht="15" customHeight="1">
      <c r="B12" s="52" t="str">
        <f>IF(Impu.NomMun.Grupo.3.Anio1="","",Impu.NomMun.Grupo.3.Anio1)</f>
        <v>Majadahonda</v>
      </c>
      <c r="C12" s="53" t="str">
        <f>IF(Impu.NomProv.Grupo.3.Anio1="","",Impu.NomProv.Grupo.3.Anio1)</f>
        <v>Madrid</v>
      </c>
      <c r="D12" s="53">
        <f>IF(Impu.Pob.Grupo.3.Anio1="","",Impu.Pob.Grupo.3.Anio1)</f>
        <v>72155</v>
      </c>
      <c r="E12" s="54">
        <f>IF(Impu.Reduccion.Grupo.3.Anio1="","",Impu.Reduccion.Grupo.3.Anio1)</f>
        <v>0</v>
      </c>
      <c r="F12" s="55">
        <f>IF(Impu.IngresoIIVTNU.Grupo.3.Anio1="","",Impu.IngresoIIVTNU.Grupo.3.Anio1)</f>
        <v>6204724.04</v>
      </c>
      <c r="G12" s="54">
        <f>IF(Impu.IVTNUCoef5a.Grupo.3.Anio1="","",Impu.IVTNUCoef5a.Grupo.3.Anio1)</f>
        <v>3.5</v>
      </c>
      <c r="H12" s="54">
        <f>IF(Impu.IVTNUTipo5a.Grupo.3.Anio1="","",Impu.IVTNUTipo5a.Grupo.3.Anio1)</f>
        <v>20</v>
      </c>
      <c r="I12" s="54">
        <f>IF(Impu.IVTNUCoef10a.Grupo.3.Anio1="","",Impu.IVTNUCoef10a.Grupo.3.Anio1)</f>
        <v>3.2999999999999998</v>
      </c>
      <c r="J12" s="54">
        <f>IF(Impu.IVTNUTipo10a.Grupo.3.Anio1="","",Impu.IVTNUTipo10a.Grupo.3.Anio1)</f>
        <v>20</v>
      </c>
      <c r="K12" s="54">
        <f>IF(Impu.IVTNUCoef15a.Grupo.3.Anio1="","",Impu.IVTNUCoef15a.Grupo.3.Anio1)</f>
        <v>3.1000000000000001</v>
      </c>
      <c r="L12" s="54">
        <f>IF(Impu.IVTNUTipo15a.Grupo.3.Anio1="","",Impu.IVTNUTipo15a.Grupo.3.Anio1)</f>
        <v>20</v>
      </c>
      <c r="M12" s="54">
        <f>IF(Impu.IVTNUCoef20a.Grupo.3.Anio1="","",Impu.IVTNUCoef20a.Grupo.3.Anio1)</f>
        <v>2.8999999999999999</v>
      </c>
      <c r="N12" s="54">
        <f>IF(Impu.IVTNUTipo20a.Grupo.3.Anio1="","",Impu.IVTNUTipo20a.Grupo.3.Anio1)</f>
        <v>20</v>
      </c>
      <c r="O12"/>
    </row>
    <row r="13" spans="2:15" ht="15" customHeight="1">
      <c r="B13" s="52" t="str">
        <f>IF(Impu.NomMun.Grupo.4.Anio1="","",Impu.NomMun.Grupo.4.Anio1)</f>
        <v>Villanueva del Pardillo</v>
      </c>
      <c r="C13" s="53" t="str">
        <f>IF(Impu.NomProv.Grupo.4.Anio1="","",Impu.NomProv.Grupo.4.Anio1)</f>
        <v>Madrid</v>
      </c>
      <c r="D13" s="53">
        <f>IF(Impu.Pob.Grupo.4.Anio1="","",Impu.Pob.Grupo.4.Anio1)</f>
        <v>17396</v>
      </c>
      <c r="E13" s="54">
        <f>IF(Impu.Reduccion.Grupo.4.Anio1="","",Impu.Reduccion.Grupo.4.Anio1)</f>
        <v>0</v>
      </c>
      <c r="F13" s="55">
        <f>IF(Impu.IngresoIIVTNU.Grupo.4.Anio1="","",Impu.IngresoIIVTNU.Grupo.4.Anio1)</f>
        <v>762186.01000000001</v>
      </c>
      <c r="G13" s="54">
        <f>IF(Impu.IVTNUCoef5a.Grupo.4.Anio1="","",Impu.IVTNUCoef5a.Grupo.4.Anio1)</f>
        <v>3.7000000000000002</v>
      </c>
      <c r="H13" s="54">
        <f>IF(Impu.IVTNUTipo5a.Grupo.4.Anio1="","",Impu.IVTNUTipo5a.Grupo.4.Anio1)</f>
        <v>30</v>
      </c>
      <c r="I13" s="54">
        <f>IF(Impu.IVTNUCoef10a.Grupo.4.Anio1="","",Impu.IVTNUCoef10a.Grupo.4.Anio1)</f>
        <v>3.5</v>
      </c>
      <c r="J13" s="54">
        <f>IF(Impu.IVTNUTipo10a.Grupo.4.Anio1="","",Impu.IVTNUTipo10a.Grupo.4.Anio1)</f>
        <v>30</v>
      </c>
      <c r="K13" s="54">
        <f>IF(Impu.IVTNUCoef15a.Grupo.4.Anio1="","",Impu.IVTNUCoef15a.Grupo.4.Anio1)</f>
        <v>3.2000000000000002</v>
      </c>
      <c r="L13" s="54">
        <f>IF(Impu.IVTNUTipo15a.Grupo.4.Anio1="","",Impu.IVTNUTipo15a.Grupo.4.Anio1)</f>
        <v>30</v>
      </c>
      <c r="M13" s="54">
        <f>IF(Impu.IVTNUCoef20a.Grupo.4.Anio1="","",Impu.IVTNUCoef20a.Grupo.4.Anio1)</f>
        <v>3</v>
      </c>
      <c r="N13" s="54">
        <f>IF(Impu.IVTNUTipo20a.Grupo.4.Anio1="","",Impu.IVTNUTipo20a.Grupo.4.Anio1)</f>
        <v>30</v>
      </c>
      <c r="O13"/>
    </row>
    <row r="14" spans="2:15" ht="15" customHeight="1">
      <c r="B14" s="52" t="str">
        <f>IF(Impu.NomMun.Grupo.5.Anio1="","",Impu.NomMun.Grupo.5.Anio1)</f>
        <v>Galapagar</v>
      </c>
      <c r="C14" s="53" t="str">
        <f>IF(Impu.NomProv.Grupo.5.Anio1="","",Impu.NomProv.Grupo.5.Anio1)</f>
        <v>Madrid</v>
      </c>
      <c r="D14" s="53">
        <f>IF(Impu.Pob.Grupo.5.Anio1="","",Impu.Pob.Grupo.5.Anio1)</f>
        <v>34497</v>
      </c>
      <c r="E14" s="54">
        <f>IF(Impu.Reduccion.Grupo.5.Anio1="","",Impu.Reduccion.Grupo.5.Anio1)</f>
        <v>0</v>
      </c>
      <c r="F14" s="55">
        <f>IF(Impu.IngresoIIVTNU.Grupo.5.Anio1="","",Impu.IngresoIIVTNU.Grupo.5.Anio1)</f>
        <v>2374779.0600000001</v>
      </c>
      <c r="G14" s="54">
        <f>IF(Impu.IVTNUCoef5a.Grupo.5.Anio1="","",Impu.IVTNUCoef5a.Grupo.5.Anio1)</f>
        <v>3</v>
      </c>
      <c r="H14" s="54">
        <f>IF(Impu.IVTNUTipo5a.Grupo.5.Anio1="","",Impu.IVTNUTipo5a.Grupo.5.Anio1)</f>
        <v>16.800000000000001</v>
      </c>
      <c r="I14" s="54">
        <f>IF(Impu.IVTNUCoef10a.Grupo.5.Anio1="","",Impu.IVTNUCoef10a.Grupo.5.Anio1)</f>
        <v>2.6000000000000001</v>
      </c>
      <c r="J14" s="54">
        <f>IF(Impu.IVTNUTipo10a.Grupo.5.Anio1="","",Impu.IVTNUTipo10a.Grupo.5.Anio1)</f>
        <v>16.800000000000001</v>
      </c>
      <c r="K14" s="54">
        <f>IF(Impu.IVTNUCoef15a.Grupo.5.Anio1="","",Impu.IVTNUCoef15a.Grupo.5.Anio1)</f>
        <v>2.5</v>
      </c>
      <c r="L14" s="54">
        <f>IF(Impu.IVTNUTipo15a.Grupo.5.Anio1="","",Impu.IVTNUTipo15a.Grupo.5.Anio1)</f>
        <v>16.800000000000001</v>
      </c>
      <c r="M14" s="54">
        <f>IF(Impu.IVTNUCoef20a.Grupo.5.Anio1="","",Impu.IVTNUCoef20a.Grupo.5.Anio1)</f>
        <v>2.5</v>
      </c>
      <c r="N14" s="54">
        <f>IF(Impu.IVTNUTipo20a.Grupo.5.Anio1="","",Impu.IVTNUTipo20a.Grupo.5.Anio1)</f>
        <v>16.800000000000001</v>
      </c>
      <c r="O14"/>
    </row>
    <row r="15" spans="2:15" ht="15" customHeight="1">
      <c r="B15" s="52" t="str">
        <f>IF(Impu.NomMun.Grupo.6.Anio1="","",Impu.NomMun.Grupo.6.Anio1)</f>
        <v>Torrelodones</v>
      </c>
      <c r="C15" s="53" t="str">
        <f>IF(Impu.NomProv.Grupo.6.Anio1="","",Impu.NomProv.Grupo.6.Anio1)</f>
        <v>Madrid</v>
      </c>
      <c r="D15" s="53">
        <f>IF(Impu.Pob.Grupo.6.Anio1="","",Impu.Pob.Grupo.6.Anio1)</f>
        <v>23902</v>
      </c>
      <c r="E15" s="54">
        <f>IF(Impu.Reduccion.Grupo.6.Anio1="","",Impu.Reduccion.Grupo.6.Anio1)</f>
        <v>0</v>
      </c>
      <c r="F15" s="55">
        <f>IF(Impu.IngresoIIVTNU.Grupo.6.Anio1="","",Impu.IngresoIIVTNU.Grupo.6.Anio1)</f>
        <v>4170697.6400000001</v>
      </c>
      <c r="G15" s="54">
        <f>IF(Impu.IVTNUCoef5a.Grupo.6.Anio1="","",Impu.IVTNUCoef5a.Grupo.6.Anio1)</f>
        <v>3.7000000000000002</v>
      </c>
      <c r="H15" s="54">
        <f>IF(Impu.IVTNUTipo5a.Grupo.6.Anio1="","",Impu.IVTNUTipo5a.Grupo.6.Anio1)</f>
        <v>26</v>
      </c>
      <c r="I15" s="54">
        <f>IF(Impu.IVTNUCoef10a.Grupo.6.Anio1="","",Impu.IVTNUCoef10a.Grupo.6.Anio1)</f>
        <v>3.5</v>
      </c>
      <c r="J15" s="54">
        <f>IF(Impu.IVTNUTipo10a.Grupo.6.Anio1="","",Impu.IVTNUTipo10a.Grupo.6.Anio1)</f>
        <v>26</v>
      </c>
      <c r="K15" s="54">
        <f>IF(Impu.IVTNUCoef15a.Grupo.6.Anio1="","",Impu.IVTNUCoef15a.Grupo.6.Anio1)</f>
        <v>3.2000000000000002</v>
      </c>
      <c r="L15" s="54">
        <f>IF(Impu.IVTNUTipo15a.Grupo.6.Anio1="","",Impu.IVTNUTipo15a.Grupo.6.Anio1)</f>
        <v>26</v>
      </c>
      <c r="M15" s="54">
        <f>IF(Impu.IVTNUCoef20a.Grupo.6.Anio1="","",Impu.IVTNUCoef20a.Grupo.6.Anio1)</f>
        <v>3</v>
      </c>
      <c r="N15" s="54">
        <f>IF(Impu.IVTNUTipo20a.Grupo.6.Anio1="","",Impu.IVTNUTipo20a.Grupo.6.Anio1)</f>
        <v>26</v>
      </c>
      <c r="O15"/>
    </row>
    <row r="16" spans="2:15" ht="15" customHeight="1">
      <c r="B16" s="52" t="str">
        <f>IF(Impu.NomMun.Grupo.7.Anio1="","",Impu.NomMun.Grupo.7.Anio1)</f>
        <v>Hoyo de Manzanares</v>
      </c>
      <c r="C16" s="53" t="str">
        <f>IF(Impu.NomProv.Grupo.7.Anio1="","",Impu.NomProv.Grupo.7.Anio1)</f>
        <v>Madrid</v>
      </c>
      <c r="D16" s="53">
        <f>IF(Impu.Pob.Grupo.7.Anio1="","",Impu.Pob.Grupo.7.Anio1)</f>
        <v>8529</v>
      </c>
      <c r="E16" s="54">
        <f>IF(Impu.Reduccion.Grupo.7.Anio1="","",Impu.Reduccion.Grupo.7.Anio1)</f>
        <v>0</v>
      </c>
      <c r="F16" s="55">
        <f>IF(Impu.IngresoIIVTNU.Grupo.7.Anio1="","",Impu.IngresoIIVTNU.Grupo.7.Anio1)</f>
        <v>875994.66000000003</v>
      </c>
      <c r="G16" s="54">
        <f>IF(Impu.IVTNUCoef5a.Grupo.7.Anio1="","",Impu.IVTNUCoef5a.Grupo.7.Anio1)</f>
        <v>3.7000000000000002</v>
      </c>
      <c r="H16" s="54">
        <f>IF(Impu.IVTNUTipo5a.Grupo.7.Anio1="","",Impu.IVTNUTipo5a.Grupo.7.Anio1)</f>
        <v>30</v>
      </c>
      <c r="I16" s="54">
        <f>IF(Impu.IVTNUCoef10a.Grupo.7.Anio1="","",Impu.IVTNUCoef10a.Grupo.7.Anio1)</f>
        <v>3.5</v>
      </c>
      <c r="J16" s="54">
        <f>IF(Impu.IVTNUTipo10a.Grupo.7.Anio1="","",Impu.IVTNUTipo10a.Grupo.7.Anio1)</f>
        <v>30</v>
      </c>
      <c r="K16" s="54">
        <f>IF(Impu.IVTNUCoef15a.Grupo.7.Anio1="","",Impu.IVTNUCoef15a.Grupo.7.Anio1)</f>
        <v>3.2000000000000002</v>
      </c>
      <c r="L16" s="54">
        <f>IF(Impu.IVTNUTipo15a.Grupo.7.Anio1="","",Impu.IVTNUTipo15a.Grupo.7.Anio1)</f>
        <v>30</v>
      </c>
      <c r="M16" s="54">
        <f>IF(Impu.IVTNUCoef20a.Grupo.7.Anio1="","",Impu.IVTNUCoef20a.Grupo.7.Anio1)</f>
        <v>3</v>
      </c>
      <c r="N16" s="54">
        <f>IF(Impu.IVTNUTipo20a.Grupo.7.Anio1="","",Impu.IVTNUTipo20a.Grupo.7.Anio1)</f>
        <v>30</v>
      </c>
      <c r="O16"/>
    </row>
    <row r="17" spans="2:15" ht="15" customHeight="1">
      <c r="B17" s="52" t="str">
        <f>IF(Impu.NomMun.Grupo.8.Anio1="","",Impu.NomMun.Grupo.8.Anio1)</f>
        <v>Pozuelo de Alarcón</v>
      </c>
      <c r="C17" s="53" t="str">
        <f>IF(Impu.NomProv.Grupo.8.Anio1="","",Impu.NomProv.Grupo.8.Anio1)</f>
        <v>Madrid</v>
      </c>
      <c r="D17" s="53">
        <f>IF(Impu.Pob.Grupo.8.Anio1="","",Impu.Pob.Grupo.8.Anio1)</f>
        <v>87165</v>
      </c>
      <c r="E17" s="54">
        <f>IF(Impu.Reduccion.Grupo.8.Anio1="","",Impu.Reduccion.Grupo.8.Anio1)</f>
        <v>0</v>
      </c>
      <c r="F17" s="55">
        <f>IF(Impu.IngresoIIVTNU.Grupo.8.Anio1="","",Impu.IngresoIIVTNU.Grupo.8.Anio1)</f>
        <v>12602796.939999999</v>
      </c>
      <c r="G17" s="54">
        <f>IF(Impu.IVTNUCoef5a.Grupo.8.Anio1="","",Impu.IVTNUCoef5a.Grupo.8.Anio1)</f>
        <v>3.7000000000000002</v>
      </c>
      <c r="H17" s="54">
        <f>IF(Impu.IVTNUTipo5a.Grupo.8.Anio1="","",Impu.IVTNUTipo5a.Grupo.8.Anio1)</f>
        <v>29</v>
      </c>
      <c r="I17" s="54">
        <f>IF(Impu.IVTNUCoef10a.Grupo.8.Anio1="","",Impu.IVTNUCoef10a.Grupo.8.Anio1)</f>
        <v>3.5</v>
      </c>
      <c r="J17" s="54">
        <f>IF(Impu.IVTNUTipo10a.Grupo.8.Anio1="","",Impu.IVTNUTipo10a.Grupo.8.Anio1)</f>
        <v>29</v>
      </c>
      <c r="K17" s="54">
        <f>IF(Impu.IVTNUCoef15a.Grupo.8.Anio1="","",Impu.IVTNUCoef15a.Grupo.8.Anio1)</f>
        <v>3.2000000000000002</v>
      </c>
      <c r="L17" s="54">
        <f>IF(Impu.IVTNUTipo15a.Grupo.8.Anio1="","",Impu.IVTNUTipo15a.Grupo.8.Anio1)</f>
        <v>29</v>
      </c>
      <c r="M17" s="54">
        <f>IF(Impu.IVTNUCoef20a.Grupo.8.Anio1="","",Impu.IVTNUCoef20a.Grupo.8.Anio1)</f>
        <v>3</v>
      </c>
      <c r="N17" s="54">
        <f>IF(Impu.IVTNUTipo20a.Grupo.8.Anio1="","",Impu.IVTNUTipo20a.Grupo.8.Anio1)</f>
        <v>29</v>
      </c>
      <c r="O17"/>
    </row>
    <row r="18" spans="2:15" ht="15" customHeight="1">
      <c r="B18" s="52" t="str">
        <f>IF(Impu.NomMun.Grupo.9.Anio1="","",Impu.NomMun.Grupo.9.Anio1)</f>
        <v>Villanueva de la Cañada</v>
      </c>
      <c r="C18" s="53" t="str">
        <f>IF(Impu.NomProv.Grupo.9.Anio1="","",Impu.NomProv.Grupo.9.Anio1)</f>
        <v>Madrid</v>
      </c>
      <c r="D18" s="53">
        <f>IF(Impu.Pob.Grupo.9.Anio1="","",Impu.Pob.Grupo.9.Anio1)</f>
        <v>22115</v>
      </c>
      <c r="E18" s="54">
        <f>IF(Impu.Reduccion.Grupo.9.Anio1="","",Impu.Reduccion.Grupo.9.Anio1)</f>
        <v>0</v>
      </c>
      <c r="F18" s="55">
        <f>IF(Impu.IngresoIIVTNU.Grupo.9.Anio1="","",Impu.IngresoIIVTNU.Grupo.9.Anio1)</f>
        <v>1838171.29</v>
      </c>
      <c r="G18" s="54">
        <f>IF(Impu.IVTNUCoef5a.Grupo.9.Anio1="","",Impu.IVTNUCoef5a.Grupo.9.Anio1)</f>
        <v>3.5</v>
      </c>
      <c r="H18" s="54">
        <f>IF(Impu.IVTNUTipo5a.Grupo.9.Anio1="","",Impu.IVTNUTipo5a.Grupo.9.Anio1)</f>
        <v>14</v>
      </c>
      <c r="I18" s="54">
        <f>IF(Impu.IVTNUCoef10a.Grupo.9.Anio1="","",Impu.IVTNUCoef10a.Grupo.9.Anio1)</f>
        <v>3</v>
      </c>
      <c r="J18" s="54">
        <f>IF(Impu.IVTNUTipo10a.Grupo.9.Anio1="","",Impu.IVTNUTipo10a.Grupo.9.Anio1)</f>
        <v>14</v>
      </c>
      <c r="K18" s="54">
        <f>IF(Impu.IVTNUCoef15a.Grupo.9.Anio1="","",Impu.IVTNUCoef15a.Grupo.9.Anio1)</f>
        <v>2.7999999999999998</v>
      </c>
      <c r="L18" s="54">
        <f>IF(Impu.IVTNUTipo15a.Grupo.9.Anio1="","",Impu.IVTNUTipo15a.Grupo.9.Anio1)</f>
        <v>14</v>
      </c>
      <c r="M18" s="54">
        <f>IF(Impu.IVTNUCoef20a.Grupo.9.Anio1="","",Impu.IVTNUCoef20a.Grupo.9.Anio1)</f>
        <v>2.7000000000000002</v>
      </c>
      <c r="N18" s="54">
        <f>IF(Impu.IVTNUTipo20a.Grupo.9.Anio1="","",Impu.IVTNUTipo20a.Grupo.9.Anio1)</f>
        <v>14</v>
      </c>
      <c r="O18"/>
    </row>
    <row r="19" spans="2:15" ht="15" customHeight="1">
      <c r="B19" s="52" t="str">
        <f>IF(Impu.NomMun.Grupo.10.Anio1="","",Impu.NomMun.Grupo.10.Anio1)</f>
        <v>Colmenarejo</v>
      </c>
      <c r="C19" s="53" t="str">
        <f>IF(Impu.NomProv.Grupo.10.Anio1="","",Impu.NomProv.Grupo.10.Anio1)</f>
        <v>Madrid</v>
      </c>
      <c r="D19" s="53">
        <f>IF(Impu.Pob.Grupo.10.Anio1="","",Impu.Pob.Grupo.10.Anio1)</f>
        <v>9230</v>
      </c>
      <c r="E19" s="54">
        <f>IF(Impu.Reduccion.Grupo.10.Anio1="","",Impu.Reduccion.Grupo.10.Anio1)</f>
        <v>0</v>
      </c>
      <c r="F19" s="55">
        <f>IF(Impu.IngresoIIVTNU.Grupo.10.Anio1="","",Impu.IngresoIIVTNU.Grupo.10.Anio1)</f>
        <v>394872.89000000001</v>
      </c>
      <c r="G19" s="54">
        <f>IF(Impu.IVTNUCoef5a.Grupo.10.Anio1="","",Impu.IVTNUCoef5a.Grupo.10.Anio1)</f>
        <v>3</v>
      </c>
      <c r="H19" s="54">
        <f>IF(Impu.IVTNUTipo5a.Grupo.10.Anio1="","",Impu.IVTNUTipo5a.Grupo.10.Anio1)</f>
        <v>25</v>
      </c>
      <c r="I19" s="54">
        <f>IF(Impu.IVTNUCoef10a.Grupo.10.Anio1="","",Impu.IVTNUCoef10a.Grupo.10.Anio1)</f>
        <v>2.3999999999999999</v>
      </c>
      <c r="J19" s="54">
        <f>IF(Impu.IVTNUTipo10a.Grupo.10.Anio1="","",Impu.IVTNUTipo10a.Grupo.10.Anio1)</f>
        <v>25</v>
      </c>
      <c r="K19" s="54">
        <f>IF(Impu.IVTNUCoef15a.Grupo.10.Anio1="","",Impu.IVTNUCoef15a.Grupo.10.Anio1)</f>
        <v>2</v>
      </c>
      <c r="L19" s="54">
        <f>IF(Impu.IVTNUTipo15a.Grupo.10.Anio1="","",Impu.IVTNUTipo15a.Grupo.10.Anio1)</f>
        <v>25</v>
      </c>
      <c r="M19" s="54">
        <f>IF(Impu.IVTNUCoef20a.Grupo.10.Anio1="","",Impu.IVTNUCoef20a.Grupo.10.Anio1)</f>
        <v>2</v>
      </c>
      <c r="N19" s="54">
        <f>IF(Impu.IVTNUTipo20a.Grupo.10.Anio1="","",Impu.IVTNUTipo20a.Grupo.10.Anio1)</f>
        <v>25</v>
      </c>
      <c r="O19"/>
    </row>
    <row r="20" spans="2:15" ht="15" customHeight="1">
      <c r="B20" s="52" t="str">
        <f>IF(Impu.NomMun.Grupo.11.Anio1="","",Impu.NomMun.Grupo.11.Anio1)</f>
        <v>Boadilla del Monte</v>
      </c>
      <c r="C20" s="53" t="str">
        <f>IF(Impu.NomProv.Grupo.11.Anio1="","",Impu.NomProv.Grupo.11.Anio1)</f>
        <v>Madrid</v>
      </c>
      <c r="D20" s="53">
        <f>IF(Impu.Pob.Grupo.11.Anio1="","",Impu.Pob.Grupo.11.Anio1)</f>
        <v>56734</v>
      </c>
      <c r="E20" s="54">
        <f>IF(Impu.Reduccion.Grupo.11.Anio1="","",Impu.Reduccion.Grupo.11.Anio1)</f>
        <v>0</v>
      </c>
      <c r="F20" s="55">
        <f>IF(Impu.IngresoIIVTNU.Grupo.11.Anio1="","",Impu.IngresoIIVTNU.Grupo.11.Anio1)</f>
        <v>11916556.189999999</v>
      </c>
      <c r="G20" s="54">
        <f>IF(Impu.IVTNUCoef5a.Grupo.11.Anio1="","",Impu.IVTNUCoef5a.Grupo.11.Anio1)</f>
        <v>3.5</v>
      </c>
      <c r="H20" s="54">
        <f>IF(Impu.IVTNUTipo5a.Grupo.11.Anio1="","",Impu.IVTNUTipo5a.Grupo.11.Anio1)</f>
        <v>25</v>
      </c>
      <c r="I20" s="54">
        <f>IF(Impu.IVTNUCoef10a.Grupo.11.Anio1="","",Impu.IVTNUCoef10a.Grupo.11.Anio1)</f>
        <v>3</v>
      </c>
      <c r="J20" s="54">
        <f>IF(Impu.IVTNUTipo10a.Grupo.11.Anio1="","",Impu.IVTNUTipo10a.Grupo.11.Anio1)</f>
        <v>25</v>
      </c>
      <c r="K20" s="54">
        <f>IF(Impu.IVTNUCoef15a.Grupo.11.Anio1="","",Impu.IVTNUCoef15a.Grupo.11.Anio1)</f>
        <v>3</v>
      </c>
      <c r="L20" s="54">
        <f>IF(Impu.IVTNUTipo15a.Grupo.11.Anio1="","",Impu.IVTNUTipo15a.Grupo.11.Anio1)</f>
        <v>25</v>
      </c>
      <c r="M20" s="54">
        <f>IF(Impu.IVTNUCoef20a.Grupo.11.Anio1="","",Impu.IVTNUCoef20a.Grupo.11.Anio1)</f>
        <v>2.7999999999999998</v>
      </c>
      <c r="N20" s="54">
        <f>IF(Impu.IVTNUTipo20a.Grupo.11.Anio1="","",Impu.IVTNUTipo20a.Grupo.11.Anio1)</f>
        <v>25</v>
      </c>
      <c r="O20"/>
    </row>
    <row r="21" spans="2:15" s="65" customFormat="1" ht="15" customHeight="1" hidden="1">
      <c r="B21" s="66" t="str">
        <f>IF(Impu.NomMun.Grupo.12.Anio1="","",Impu.NomMun.Grupo.12.Anio1)</f>
        <v/>
      </c>
      <c r="C21" s="67" t="str">
        <f>IF(Impu.NomProv.Grupo.12.Anio1="","",Impu.NomProv.Grupo.12.Anio1)</f>
        <v/>
      </c>
      <c r="D21" s="67" t="str">
        <f>IF(Impu.Pob.Grupo.12.Anio1="","",Impu.Pob.Grupo.12.Anio1)</f>
        <v/>
      </c>
      <c r="E21" s="54" t="str">
        <f>IF(Impu.Reduccion.Grupo.12.Anio1="","",Impu.Reduccion.Grupo.12.Anio1)</f>
        <v/>
      </c>
      <c r="F21" s="55" t="str">
        <f>IF(Impu.IngresoIIVTNU.Grupo.12.Anio1="","",Impu.IngresoIIVTNU.Grupo.12.Anio1)</f>
        <v/>
      </c>
      <c r="G21" s="54" t="str">
        <f>IF(Impu.IVTNUCoef5a.Grupo.12.Anio1="","",Impu.IVTNUCoef5a.Grupo.12.Anio1)</f>
        <v/>
      </c>
      <c r="H21" s="54" t="str">
        <f>IF(Impu.IVTNUTipo5a.Grupo.12.Anio1="","",Impu.IVTNUTipo5a.Grupo.12.Anio1)</f>
        <v/>
      </c>
      <c r="I21" s="54" t="str">
        <f>IF(Impu.IVTNUCoef10a.Grupo.12.Anio1="","",Impu.IVTNUCoef10a.Grupo.12.Anio1)</f>
        <v/>
      </c>
      <c r="J21" s="54" t="str">
        <f>IF(Impu.IVTNUTipo10a.Grupo.12.Anio1="","",Impu.IVTNUTipo10a.Grupo.12.Anio1)</f>
        <v/>
      </c>
      <c r="K21" s="54" t="str">
        <f>IF(Impu.IVTNUCoef15a.Grupo.12.Anio1="","",Impu.IVTNUCoef15a.Grupo.12.Anio1)</f>
        <v/>
      </c>
      <c r="L21" s="54" t="str">
        <f>IF(Impu.IVTNUTipo15a.Grupo.12.Anio1="","",Impu.IVTNUTipo15a.Grupo.12.Anio1)</f>
        <v/>
      </c>
      <c r="M21" s="54" t="str">
        <f>IF(Impu.IVTNUCoef20a.Grupo.12.Anio1="","",Impu.IVTNUCoef20a.Grupo.12.Anio1)</f>
        <v/>
      </c>
      <c r="N21" s="54" t="str">
        <f>IF(Impu.IVTNUTipo20a.Grupo.12.Anio1="","",Impu.IVTNUTipo20a.Grupo.12.Anio1)</f>
        <v/>
      </c>
      <c r="O21"/>
    </row>
    <row r="22" spans="2:15" s="65" customFormat="1" ht="15" customHeight="1" hidden="1">
      <c r="B22" s="66" t="str">
        <f>IF(Impu.NomMun.Grupo.13.Anio1="","",Impu.NomMun.Grupo.13.Anio1)</f>
        <v/>
      </c>
      <c r="C22" s="67" t="str">
        <f>IF(Impu.NomProv.Grupo.13.Anio1="","",Impu.NomProv.Grupo.13.Anio1)</f>
        <v/>
      </c>
      <c r="D22" s="67" t="str">
        <f>IF(Impu.Pob.Grupo.13.Anio1="","",Impu.Pob.Grupo.13.Anio1)</f>
        <v/>
      </c>
      <c r="E22" s="54" t="str">
        <f>IF(Impu.Reduccion.Grupo.13.Anio1="","",Impu.Reduccion.Grupo.13.Anio1)</f>
        <v/>
      </c>
      <c r="F22" s="55" t="str">
        <f>IF(Impu.IngresoIIVTNU.Grupo.13.Anio1="","",Impu.IngresoIIVTNU.Grupo.13.Anio1)</f>
        <v/>
      </c>
      <c r="G22" s="54" t="str">
        <f>IF(Impu.IVTNUCoef5a.Grupo.13.Anio1="","",Impu.IVTNUCoef5a.Grupo.13.Anio1)</f>
        <v/>
      </c>
      <c r="H22" s="54" t="str">
        <f>IF(Impu.IVTNUTipo5a.Grupo.13.Anio1="","",Impu.IVTNUTipo5a.Grupo.13.Anio1)</f>
        <v/>
      </c>
      <c r="I22" s="54" t="str">
        <f>IF(Impu.IVTNUCoef10a.Grupo.13.Anio1="","",Impu.IVTNUCoef10a.Grupo.13.Anio1)</f>
        <v/>
      </c>
      <c r="J22" s="54" t="str">
        <f>IF(Impu.IVTNUTipo10a.Grupo.13.Anio1="","",Impu.IVTNUTipo10a.Grupo.13.Anio1)</f>
        <v/>
      </c>
      <c r="K22" s="54" t="str">
        <f>IF(Impu.IVTNUCoef15a.Grupo.13.Anio1="","",Impu.IVTNUCoef15a.Grupo.13.Anio1)</f>
        <v/>
      </c>
      <c r="L22" s="54" t="str">
        <f>IF(Impu.IVTNUTipo15a.Grupo.13.Anio1="","",Impu.IVTNUTipo15a.Grupo.13.Anio1)</f>
        <v/>
      </c>
      <c r="M22" s="54" t="str">
        <f>IF(Impu.IVTNUCoef20a.Grupo.13.Anio1="","",Impu.IVTNUCoef20a.Grupo.13.Anio1)</f>
        <v/>
      </c>
      <c r="N22" s="54" t="str">
        <f>IF(Impu.IVTNUTipo20a.Grupo.13.Anio1="","",Impu.IVTNUTipo20a.Grupo.13.Anio1)</f>
        <v/>
      </c>
      <c r="O22"/>
    </row>
    <row r="23" spans="2:15" s="65" customFormat="1" ht="15" customHeight="1" hidden="1">
      <c r="B23" s="66" t="str">
        <f>IF(Impu.NomMun.Grupo.14.Anio1="","",Impu.NomMun.Grupo.14.Anio1)</f>
        <v/>
      </c>
      <c r="C23" s="67" t="str">
        <f>IF(Impu.NomProv.Grupo.14.Anio1="","",Impu.NomProv.Grupo.14.Anio1)</f>
        <v/>
      </c>
      <c r="D23" s="67" t="str">
        <f>IF(Impu.Pob.Grupo.14.Anio1="","",Impu.Pob.Grupo.14.Anio1)</f>
        <v/>
      </c>
      <c r="E23" s="54" t="str">
        <f>IF(Impu.Reduccion.Grupo.14.Anio1="","",Impu.Reduccion.Grupo.14.Anio1)</f>
        <v/>
      </c>
      <c r="F23" s="55" t="str">
        <f>IF(Impu.IngresoIIVTNU.Grupo.14.Anio1="","",Impu.IngresoIIVTNU.Grupo.14.Anio1)</f>
        <v/>
      </c>
      <c r="G23" s="54" t="str">
        <f>IF(Impu.IVTNUCoef5a.Grupo.14.Anio1="","",Impu.IVTNUCoef5a.Grupo.14.Anio1)</f>
        <v/>
      </c>
      <c r="H23" s="54" t="str">
        <f>IF(Impu.IVTNUTipo5a.Grupo.14.Anio1="","",Impu.IVTNUTipo5a.Grupo.14.Anio1)</f>
        <v/>
      </c>
      <c r="I23" s="54" t="str">
        <f>IF(Impu.IVTNUCoef10a.Grupo.14.Anio1="","",Impu.IVTNUCoef10a.Grupo.14.Anio1)</f>
        <v/>
      </c>
      <c r="J23" s="54" t="str">
        <f>IF(Impu.IVTNUTipo10a.Grupo.14.Anio1="","",Impu.IVTNUTipo10a.Grupo.14.Anio1)</f>
        <v/>
      </c>
      <c r="K23" s="54" t="str">
        <f>IF(Impu.IVTNUCoef15a.Grupo.14.Anio1="","",Impu.IVTNUCoef15a.Grupo.14.Anio1)</f>
        <v/>
      </c>
      <c r="L23" s="54" t="str">
        <f>IF(Impu.IVTNUTipo15a.Grupo.14.Anio1="","",Impu.IVTNUTipo15a.Grupo.14.Anio1)</f>
        <v/>
      </c>
      <c r="M23" s="54" t="str">
        <f>IF(Impu.IVTNUCoef20a.Grupo.14.Anio1="","",Impu.IVTNUCoef20a.Grupo.14.Anio1)</f>
        <v/>
      </c>
      <c r="N23" s="54" t="str">
        <f>IF(Impu.IVTNUTipo20a.Grupo.14.Anio1="","",Impu.IVTNUTipo20a.Grupo.14.Anio1)</f>
        <v/>
      </c>
      <c r="O23"/>
    </row>
    <row r="24" spans="2:15" s="65" customFormat="1" ht="15" customHeight="1" hidden="1">
      <c r="B24" s="66" t="str">
        <f>IF(Impu.NomMun.Grupo.15.Anio1="","",Impu.NomMun.Grupo.15.Anio1)</f>
        <v/>
      </c>
      <c r="C24" s="67" t="str">
        <f>IF(Impu.NomProv.Grupo.15.Anio1="","",Impu.NomProv.Grupo.15.Anio1)</f>
        <v/>
      </c>
      <c r="D24" s="67" t="str">
        <f>IF(Impu.Pob.Grupo.15.Anio1="","",Impu.Pob.Grupo.15.Anio1)</f>
        <v/>
      </c>
      <c r="E24" s="54" t="str">
        <f>IF(Impu.Reduccion.Grupo.15.Anio1="","",Impu.Reduccion.Grupo.15.Anio1)</f>
        <v/>
      </c>
      <c r="F24" s="55" t="str">
        <f>IF(Impu.IngresoIIVTNU.Grupo.15.Anio1="","",Impu.IngresoIIVTNU.Grupo.15.Anio1)</f>
        <v/>
      </c>
      <c r="G24" s="54" t="str">
        <f>IF(Impu.IVTNUCoef5a.Grupo.15.Anio1="","",Impu.IVTNUCoef5a.Grupo.15.Anio1)</f>
        <v/>
      </c>
      <c r="H24" s="54" t="str">
        <f>IF(Impu.IVTNUTipo5a.Grupo.15.Anio1="","",Impu.IVTNUTipo5a.Grupo.15.Anio1)</f>
        <v/>
      </c>
      <c r="I24" s="54" t="str">
        <f>IF(Impu.IVTNUCoef10a.Grupo.15.Anio1="","",Impu.IVTNUCoef10a.Grupo.15.Anio1)</f>
        <v/>
      </c>
      <c r="J24" s="54" t="str">
        <f>IF(Impu.IVTNUTipo10a.Grupo.15.Anio1="","",Impu.IVTNUTipo10a.Grupo.15.Anio1)</f>
        <v/>
      </c>
      <c r="K24" s="54" t="str">
        <f>IF(Impu.IVTNUCoef15a.Grupo.15.Anio1="","",Impu.IVTNUCoef15a.Grupo.15.Anio1)</f>
        <v/>
      </c>
      <c r="L24" s="54" t="str">
        <f>IF(Impu.IVTNUTipo15a.Grupo.15.Anio1="","",Impu.IVTNUTipo15a.Grupo.15.Anio1)</f>
        <v/>
      </c>
      <c r="M24" s="54" t="str">
        <f>IF(Impu.IVTNUCoef20a.Grupo.15.Anio1="","",Impu.IVTNUCoef20a.Grupo.15.Anio1)</f>
        <v/>
      </c>
      <c r="N24" s="54" t="str">
        <f>IF(Impu.IVTNUTipo20a.Grupo.15.Anio1="","",Impu.IVTNUTipo20a.Grupo.15.Anio1)</f>
        <v/>
      </c>
      <c r="O24"/>
    </row>
    <row r="25" spans="2:15" s="65" customFormat="1" ht="15" customHeight="1" hidden="1">
      <c r="B25" s="66" t="str">
        <f>IF(Impu.NomMun.Grupo.16.Anio1="","",Impu.NomMun.Grupo.16.Anio1)</f>
        <v/>
      </c>
      <c r="C25" s="67" t="str">
        <f>IF(Impu.NomProv.Grupo.16.Anio1="","",Impu.NomProv.Grupo.16.Anio1)</f>
        <v/>
      </c>
      <c r="D25" s="67" t="str">
        <f>IF(Impu.Pob.Grupo.16.Anio1="","",Impu.Pob.Grupo.16.Anio1)</f>
        <v/>
      </c>
      <c r="E25" s="54" t="str">
        <f>IF(Impu.Reduccion.Grupo.16.Anio1="","",Impu.Reduccion.Grupo.16.Anio1)</f>
        <v/>
      </c>
      <c r="F25" s="55" t="str">
        <f>IF(Impu.IngresoIIVTNU.Grupo.16.Anio1="","",Impu.IngresoIIVTNU.Grupo.16.Anio1)</f>
        <v/>
      </c>
      <c r="G25" s="54" t="str">
        <f>IF(Impu.IVTNUCoef5a.Grupo.16.Anio1="","",Impu.IVTNUCoef5a.Grupo.16.Anio1)</f>
        <v/>
      </c>
      <c r="H25" s="54" t="str">
        <f>IF(Impu.IVTNUTipo5a.Grupo.16.Anio1="","",Impu.IVTNUTipo5a.Grupo.16.Anio1)</f>
        <v/>
      </c>
      <c r="I25" s="54" t="str">
        <f>IF(Impu.IVTNUCoef10a.Grupo.16.Anio1="","",Impu.IVTNUCoef10a.Grupo.16.Anio1)</f>
        <v/>
      </c>
      <c r="J25" s="54" t="str">
        <f>IF(Impu.IVTNUTipo10a.Grupo.16.Anio1="","",Impu.IVTNUTipo10a.Grupo.16.Anio1)</f>
        <v/>
      </c>
      <c r="K25" s="54" t="str">
        <f>IF(Impu.IVTNUCoef15a.Grupo.16.Anio1="","",Impu.IVTNUCoef15a.Grupo.16.Anio1)</f>
        <v/>
      </c>
      <c r="L25" s="54" t="str">
        <f>IF(Impu.IVTNUTipo15a.Grupo.16.Anio1="","",Impu.IVTNUTipo15a.Grupo.16.Anio1)</f>
        <v/>
      </c>
      <c r="M25" s="54" t="str">
        <f>IF(Impu.IVTNUCoef20a.Grupo.16.Anio1="","",Impu.IVTNUCoef20a.Grupo.16.Anio1)</f>
        <v/>
      </c>
      <c r="N25" s="54" t="str">
        <f>IF(Impu.IVTNUTipo20a.Grupo.16.Anio1="","",Impu.IVTNUTipo20a.Grupo.16.Anio1)</f>
        <v/>
      </c>
      <c r="O25"/>
    </row>
    <row r="26" spans="2:15" s="65" customFormat="1" ht="15" customHeight="1" hidden="1">
      <c r="B26" s="66" t="str">
        <f>IF(Impu.NomMun.Grupo.17.Anio1="","",Impu.NomMun.Grupo.17.Anio1)</f>
        <v/>
      </c>
      <c r="C26" s="67" t="str">
        <f>IF(Impu.NomProv.Grupo.17.Anio1="","",Impu.NomProv.Grupo.17.Anio1)</f>
        <v/>
      </c>
      <c r="D26" s="67" t="str">
        <f>IF(Impu.Pob.Grupo.17.Anio1="","",Impu.Pob.Grupo.17.Anio1)</f>
        <v/>
      </c>
      <c r="E26" s="54" t="str">
        <f>IF(Impu.Reduccion.Grupo.17.Anio1="","",Impu.Reduccion.Grupo.17.Anio1)</f>
        <v/>
      </c>
      <c r="F26" s="55" t="str">
        <f>IF(Impu.IngresoIIVTNU.Grupo.17.Anio1="","",Impu.IngresoIIVTNU.Grupo.17.Anio1)</f>
        <v/>
      </c>
      <c r="G26" s="54" t="str">
        <f>IF(Impu.IVTNUCoef5a.Grupo.17.Anio1="","",Impu.IVTNUCoef5a.Grupo.17.Anio1)</f>
        <v/>
      </c>
      <c r="H26" s="54" t="str">
        <f>IF(Impu.IVTNUTipo5a.Grupo.17.Anio1="","",Impu.IVTNUTipo5a.Grupo.17.Anio1)</f>
        <v/>
      </c>
      <c r="I26" s="54" t="str">
        <f>IF(Impu.IVTNUCoef10a.Grupo.17.Anio1="","",Impu.IVTNUCoef10a.Grupo.17.Anio1)</f>
        <v/>
      </c>
      <c r="J26" s="54" t="str">
        <f>IF(Impu.IVTNUTipo10a.Grupo.17.Anio1="","",Impu.IVTNUTipo10a.Grupo.17.Anio1)</f>
        <v/>
      </c>
      <c r="K26" s="54" t="str">
        <f>IF(Impu.IVTNUCoef15a.Grupo.17.Anio1="","",Impu.IVTNUCoef15a.Grupo.17.Anio1)</f>
        <v/>
      </c>
      <c r="L26" s="54" t="str">
        <f>IF(Impu.IVTNUTipo15a.Grupo.17.Anio1="","",Impu.IVTNUTipo15a.Grupo.17.Anio1)</f>
        <v/>
      </c>
      <c r="M26" s="54" t="str">
        <f>IF(Impu.IVTNUCoef20a.Grupo.17.Anio1="","",Impu.IVTNUCoef20a.Grupo.17.Anio1)</f>
        <v/>
      </c>
      <c r="N26" s="54" t="str">
        <f>IF(Impu.IVTNUTipo20a.Grupo.17.Anio1="","",Impu.IVTNUTipo20a.Grupo.17.Anio1)</f>
        <v/>
      </c>
      <c r="O26"/>
    </row>
    <row r="27" spans="2:15" s="65" customFormat="1" ht="15" customHeight="1" hidden="1">
      <c r="B27" s="66" t="str">
        <f>IF(Impu.NomMun.Grupo.18.Anio1="","",Impu.NomMun.Grupo.18.Anio1)</f>
        <v/>
      </c>
      <c r="C27" s="67" t="str">
        <f>IF(Impu.NomProv.Grupo.18.Anio1="","",Impu.NomProv.Grupo.18.Anio1)</f>
        <v/>
      </c>
      <c r="D27" s="67" t="str">
        <f>IF(Impu.Pob.Grupo.18.Anio1="","",Impu.Pob.Grupo.18.Anio1)</f>
        <v/>
      </c>
      <c r="E27" s="54" t="str">
        <f>IF(Impu.Reduccion.Grupo.18.Anio1="","",Impu.Reduccion.Grupo.18.Anio1)</f>
        <v/>
      </c>
      <c r="F27" s="55" t="str">
        <f>IF(Impu.IngresoIIVTNU.Grupo.18.Anio1="","",Impu.IngresoIIVTNU.Grupo.18.Anio1)</f>
        <v/>
      </c>
      <c r="G27" s="54" t="str">
        <f>IF(Impu.IVTNUCoef5a.Grupo.18.Anio1="","",Impu.IVTNUCoef5a.Grupo.18.Anio1)</f>
        <v/>
      </c>
      <c r="H27" s="54" t="str">
        <f>IF(Impu.IVTNUTipo5a.Grupo.18.Anio1="","",Impu.IVTNUTipo5a.Grupo.18.Anio1)</f>
        <v/>
      </c>
      <c r="I27" s="54" t="str">
        <f>IF(Impu.IVTNUCoef10a.Grupo.18.Anio1="","",Impu.IVTNUCoef10a.Grupo.18.Anio1)</f>
        <v/>
      </c>
      <c r="J27" s="54" t="str">
        <f>IF(Impu.IVTNUTipo10a.Grupo.18.Anio1="","",Impu.IVTNUTipo10a.Grupo.18.Anio1)</f>
        <v/>
      </c>
      <c r="K27" s="54" t="str">
        <f>IF(Impu.IVTNUCoef15a.Grupo.18.Anio1="","",Impu.IVTNUCoef15a.Grupo.18.Anio1)</f>
        <v/>
      </c>
      <c r="L27" s="54" t="str">
        <f>IF(Impu.IVTNUTipo15a.Grupo.18.Anio1="","",Impu.IVTNUTipo15a.Grupo.18.Anio1)</f>
        <v/>
      </c>
      <c r="M27" s="54" t="str">
        <f>IF(Impu.IVTNUCoef20a.Grupo.18.Anio1="","",Impu.IVTNUCoef20a.Grupo.18.Anio1)</f>
        <v/>
      </c>
      <c r="N27" s="54" t="str">
        <f>IF(Impu.IVTNUTipo20a.Grupo.18.Anio1="","",Impu.IVTNUTipo20a.Grupo.18.Anio1)</f>
        <v/>
      </c>
      <c r="O27"/>
    </row>
    <row r="28" spans="2:15" s="65" customFormat="1" ht="15" customHeight="1" hidden="1">
      <c r="B28" s="66" t="str">
        <f>IF(Impu.NomMun.Grupo.19.Anio1="","",Impu.NomMun.Grupo.19.Anio1)</f>
        <v/>
      </c>
      <c r="C28" s="67" t="str">
        <f>IF(Impu.NomProv.Grupo.19.Anio1="","",Impu.NomProv.Grupo.19.Anio1)</f>
        <v/>
      </c>
      <c r="D28" s="67" t="str">
        <f>IF(Impu.Pob.Grupo.19.Anio1="","",Impu.Pob.Grupo.19.Anio1)</f>
        <v/>
      </c>
      <c r="E28" s="54" t="str">
        <f>IF(Impu.Reduccion.Grupo.19.Anio1="","",Impu.Reduccion.Grupo.19.Anio1)</f>
        <v/>
      </c>
      <c r="F28" s="55" t="str">
        <f>IF(Impu.IngresoIIVTNU.Grupo.19.Anio1="","",Impu.IngresoIIVTNU.Grupo.19.Anio1)</f>
        <v/>
      </c>
      <c r="G28" s="54" t="str">
        <f>IF(Impu.IVTNUCoef5a.Grupo.19.Anio1="","",Impu.IVTNUCoef5a.Grupo.19.Anio1)</f>
        <v/>
      </c>
      <c r="H28" s="54" t="str">
        <f>IF(Impu.IVTNUTipo5a.Grupo.19.Anio1="","",Impu.IVTNUTipo5a.Grupo.19.Anio1)</f>
        <v/>
      </c>
      <c r="I28" s="54" t="str">
        <f>IF(Impu.IVTNUCoef10a.Grupo.19.Anio1="","",Impu.IVTNUCoef10a.Grupo.19.Anio1)</f>
        <v/>
      </c>
      <c r="J28" s="54" t="str">
        <f>IF(Impu.IVTNUTipo10a.Grupo.19.Anio1="","",Impu.IVTNUTipo10a.Grupo.19.Anio1)</f>
        <v/>
      </c>
      <c r="K28" s="54" t="str">
        <f>IF(Impu.IVTNUCoef15a.Grupo.19.Anio1="","",Impu.IVTNUCoef15a.Grupo.19.Anio1)</f>
        <v/>
      </c>
      <c r="L28" s="54" t="str">
        <f>IF(Impu.IVTNUTipo15a.Grupo.19.Anio1="","",Impu.IVTNUTipo15a.Grupo.19.Anio1)</f>
        <v/>
      </c>
      <c r="M28" s="54" t="str">
        <f>IF(Impu.IVTNUCoef20a.Grupo.19.Anio1="","",Impu.IVTNUCoef20a.Grupo.19.Anio1)</f>
        <v/>
      </c>
      <c r="N28" s="54" t="str">
        <f>IF(Impu.IVTNUTipo20a.Grupo.19.Anio1="","",Impu.IVTNUTipo20a.Grupo.19.Anio1)</f>
        <v/>
      </c>
      <c r="O28"/>
    </row>
    <row r="29" spans="2:15" s="65" customFormat="1" ht="15" customHeight="1" hidden="1">
      <c r="B29" s="66" t="str">
        <f>IF(Impu.NomMun.Grupo.20.Anio1="","",Impu.NomMun.Grupo.20.Anio1)</f>
        <v/>
      </c>
      <c r="C29" s="67" t="str">
        <f>IF(Impu.NomProv.Grupo.20.Anio1="","",Impu.NomProv.Grupo.20.Anio1)</f>
        <v/>
      </c>
      <c r="D29" s="67" t="str">
        <f>IF(Impu.Pob.Grupo.20.Anio1="","",Impu.Pob.Grupo.20.Anio1)</f>
        <v/>
      </c>
      <c r="E29" s="54" t="str">
        <f>IF(Impu.Reduccion.Grupo.20.Anio1="","",Impu.Reduccion.Grupo.20.Anio1)</f>
        <v/>
      </c>
      <c r="F29" s="55" t="str">
        <f>IF(Impu.IngresoIIVTNU.Grupo.20.Anio1="","",Impu.IngresoIIVTNU.Grupo.20.Anio1)</f>
        <v/>
      </c>
      <c r="G29" s="54" t="str">
        <f>IF(Impu.IVTNUCoef5a.Grupo.20.Anio1="","",Impu.IVTNUCoef5a.Grupo.20.Anio1)</f>
        <v/>
      </c>
      <c r="H29" s="54" t="str">
        <f>IF(Impu.IVTNUTipo5a.Grupo.20.Anio1="","",Impu.IVTNUTipo5a.Grupo.20.Anio1)</f>
        <v/>
      </c>
      <c r="I29" s="54" t="str">
        <f>IF(Impu.IVTNUCoef10a.Grupo.20.Anio1="","",Impu.IVTNUCoef10a.Grupo.20.Anio1)</f>
        <v/>
      </c>
      <c r="J29" s="54" t="str">
        <f>IF(Impu.IVTNUTipo10a.Grupo.20.Anio1="","",Impu.IVTNUTipo10a.Grupo.20.Anio1)</f>
        <v/>
      </c>
      <c r="K29" s="54" t="str">
        <f>IF(Impu.IVTNUCoef15a.Grupo.20.Anio1="","",Impu.IVTNUCoef15a.Grupo.20.Anio1)</f>
        <v/>
      </c>
      <c r="L29" s="54" t="str">
        <f>IF(Impu.IVTNUTipo15a.Grupo.20.Anio1="","",Impu.IVTNUTipo15a.Grupo.20.Anio1)</f>
        <v/>
      </c>
      <c r="M29" s="54" t="str">
        <f>IF(Impu.IVTNUCoef20a.Grupo.20.Anio1="","",Impu.IVTNUCoef20a.Grupo.20.Anio1)</f>
        <v/>
      </c>
      <c r="N29" s="54" t="str">
        <f>IF(Impu.IVTNUTipo20a.Grupo.20.Anio1="","",Impu.IVTNUTipo20a.Grupo.20.Anio1)</f>
        <v/>
      </c>
      <c r="O29"/>
    </row>
    <row r="30" spans="2:15" s="65" customFormat="1" ht="15" customHeight="1" hidden="1">
      <c r="B30" s="66" t="str">
        <f>IF(Impu.NomMun.Grupo.21.Anio1="","",Impu.NomMun.Grupo.21.Anio1)</f>
        <v/>
      </c>
      <c r="C30" s="67" t="str">
        <f>IF(Impu.NomProv.Grupo.21.Anio1="","",Impu.NomProv.Grupo.21.Anio1)</f>
        <v/>
      </c>
      <c r="D30" s="67" t="str">
        <f>IF(Impu.Pob.Grupo.21.Anio1="","",Impu.Pob.Grupo.21.Anio1)</f>
        <v/>
      </c>
      <c r="E30" s="54" t="str">
        <f>IF(Impu.Reduccion.Grupo.21.Anio1="","",Impu.Reduccion.Grupo.21.Anio1)</f>
        <v/>
      </c>
      <c r="F30" s="55" t="str">
        <f>IF(Impu.IngresoIIVTNU.Grupo.21.Anio1="","",Impu.IngresoIIVTNU.Grupo.21.Anio1)</f>
        <v/>
      </c>
      <c r="G30" s="54" t="str">
        <f>IF(Impu.IVTNUCoef5a.Grupo.21.Anio1="","",Impu.IVTNUCoef5a.Grupo.21.Anio1)</f>
        <v/>
      </c>
      <c r="H30" s="54" t="str">
        <f>IF(Impu.IVTNUTipo5a.Grupo.21.Anio1="","",Impu.IVTNUTipo5a.Grupo.21.Anio1)</f>
        <v/>
      </c>
      <c r="I30" s="54" t="str">
        <f>IF(Impu.IVTNUCoef10a.Grupo.21.Anio1="","",Impu.IVTNUCoef10a.Grupo.21.Anio1)</f>
        <v/>
      </c>
      <c r="J30" s="54" t="str">
        <f>IF(Impu.IVTNUTipo10a.Grupo.21.Anio1="","",Impu.IVTNUTipo10a.Grupo.21.Anio1)</f>
        <v/>
      </c>
      <c r="K30" s="54" t="str">
        <f>IF(Impu.IVTNUCoef15a.Grupo.21.Anio1="","",Impu.IVTNUCoef15a.Grupo.21.Anio1)</f>
        <v/>
      </c>
      <c r="L30" s="54" t="str">
        <f>IF(Impu.IVTNUTipo15a.Grupo.21.Anio1="","",Impu.IVTNUTipo15a.Grupo.21.Anio1)</f>
        <v/>
      </c>
      <c r="M30" s="54" t="str">
        <f>IF(Impu.IVTNUCoef20a.Grupo.21.Anio1="","",Impu.IVTNUCoef20a.Grupo.21.Anio1)</f>
        <v/>
      </c>
      <c r="N30" s="54" t="str">
        <f>IF(Impu.IVTNUTipo20a.Grupo.21.Anio1="","",Impu.IVTNUTipo20a.Grupo.21.Anio1)</f>
        <v/>
      </c>
      <c r="O30"/>
    </row>
    <row r="31" spans="2:15" s="65" customFormat="1" ht="15" customHeight="1" hidden="1">
      <c r="B31" s="66" t="str">
        <f>IF(Impu.NomMun.Grupo.22.Anio1="","",Impu.NomMun.Grupo.22.Anio1)</f>
        <v/>
      </c>
      <c r="C31" s="67" t="str">
        <f>IF(Impu.NomProv.Grupo.22.Anio1="","",Impu.NomProv.Grupo.22.Anio1)</f>
        <v/>
      </c>
      <c r="D31" s="67" t="str">
        <f>IF(Impu.Pob.Grupo.22.Anio1="","",Impu.Pob.Grupo.22.Anio1)</f>
        <v/>
      </c>
      <c r="E31" s="54" t="str">
        <f>IF(Impu.Reduccion.Grupo.22.Anio1="","",Impu.Reduccion.Grupo.22.Anio1)</f>
        <v/>
      </c>
      <c r="F31" s="55" t="str">
        <f>IF(Impu.IngresoIIVTNU.Grupo.22.Anio1="","",Impu.IngresoIIVTNU.Grupo.22.Anio1)</f>
        <v/>
      </c>
      <c r="G31" s="54" t="str">
        <f>IF(Impu.IVTNUCoef5a.Grupo.22.Anio1="","",Impu.IVTNUCoef5a.Grupo.22.Anio1)</f>
        <v/>
      </c>
      <c r="H31" s="54" t="str">
        <f>IF(Impu.IVTNUTipo5a.Grupo.22.Anio1="","",Impu.IVTNUTipo5a.Grupo.22.Anio1)</f>
        <v/>
      </c>
      <c r="I31" s="54" t="str">
        <f>IF(Impu.IVTNUCoef10a.Grupo.22.Anio1="","",Impu.IVTNUCoef10a.Grupo.22.Anio1)</f>
        <v/>
      </c>
      <c r="J31" s="54" t="str">
        <f>IF(Impu.IVTNUTipo10a.Grupo.22.Anio1="","",Impu.IVTNUTipo10a.Grupo.22.Anio1)</f>
        <v/>
      </c>
      <c r="K31" s="54" t="str">
        <f>IF(Impu.IVTNUCoef15a.Grupo.22.Anio1="","",Impu.IVTNUCoef15a.Grupo.22.Anio1)</f>
        <v/>
      </c>
      <c r="L31" s="54" t="str">
        <f>IF(Impu.IVTNUTipo15a.Grupo.22.Anio1="","",Impu.IVTNUTipo15a.Grupo.22.Anio1)</f>
        <v/>
      </c>
      <c r="M31" s="54" t="str">
        <f>IF(Impu.IVTNUCoef20a.Grupo.22.Anio1="","",Impu.IVTNUCoef20a.Grupo.22.Anio1)</f>
        <v/>
      </c>
      <c r="N31" s="54" t="str">
        <f>IF(Impu.IVTNUTipo20a.Grupo.22.Anio1="","",Impu.IVTNUTipo20a.Grupo.22.Anio1)</f>
        <v/>
      </c>
      <c r="O31"/>
    </row>
    <row r="32" spans="2:15" s="65" customFormat="1" ht="15" customHeight="1" hidden="1">
      <c r="B32" s="66" t="str">
        <f>IF(Impu.NomMun.Grupo.23.Anio1="","",Impu.NomMun.Grupo.23.Anio1)</f>
        <v/>
      </c>
      <c r="C32" s="67" t="str">
        <f>IF(Impu.NomProv.Grupo.23.Anio1="","",Impu.NomProv.Grupo.23.Anio1)</f>
        <v/>
      </c>
      <c r="D32" s="67" t="str">
        <f>IF(Impu.Pob.Grupo.23.Anio1="","",Impu.Pob.Grupo.23.Anio1)</f>
        <v/>
      </c>
      <c r="E32" s="54" t="str">
        <f>IF(Impu.Reduccion.Grupo.23.Anio1="","",Impu.Reduccion.Grupo.23.Anio1)</f>
        <v/>
      </c>
      <c r="F32" s="55" t="str">
        <f>IF(Impu.IngresoIIVTNU.Grupo.23.Anio1="","",Impu.IngresoIIVTNU.Grupo.23.Anio1)</f>
        <v/>
      </c>
      <c r="G32" s="54" t="str">
        <f>IF(Impu.IVTNUCoef5a.Grupo.23.Anio1="","",Impu.IVTNUCoef5a.Grupo.23.Anio1)</f>
        <v/>
      </c>
      <c r="H32" s="54" t="str">
        <f>IF(Impu.IVTNUTipo5a.Grupo.23.Anio1="","",Impu.IVTNUTipo5a.Grupo.23.Anio1)</f>
        <v/>
      </c>
      <c r="I32" s="54" t="str">
        <f>IF(Impu.IVTNUCoef10a.Grupo.23.Anio1="","",Impu.IVTNUCoef10a.Grupo.23.Anio1)</f>
        <v/>
      </c>
      <c r="J32" s="54" t="str">
        <f>IF(Impu.IVTNUTipo10a.Grupo.23.Anio1="","",Impu.IVTNUTipo10a.Grupo.23.Anio1)</f>
        <v/>
      </c>
      <c r="K32" s="54" t="str">
        <f>IF(Impu.IVTNUCoef15a.Grupo.23.Anio1="","",Impu.IVTNUCoef15a.Grupo.23.Anio1)</f>
        <v/>
      </c>
      <c r="L32" s="54" t="str">
        <f>IF(Impu.IVTNUTipo15a.Grupo.23.Anio1="","",Impu.IVTNUTipo15a.Grupo.23.Anio1)</f>
        <v/>
      </c>
      <c r="M32" s="54" t="str">
        <f>IF(Impu.IVTNUCoef20a.Grupo.23.Anio1="","",Impu.IVTNUCoef20a.Grupo.23.Anio1)</f>
        <v/>
      </c>
      <c r="N32" s="54" t="str">
        <f>IF(Impu.IVTNUTipo20a.Grupo.23.Anio1="","",Impu.IVTNUTipo20a.Grupo.23.Anio1)</f>
        <v/>
      </c>
      <c r="O32"/>
    </row>
    <row r="33" spans="2:15" s="65" customFormat="1" ht="15" customHeight="1" hidden="1">
      <c r="B33" s="66" t="str">
        <f>IF(Impu.NomMun.Grupo.24.Anio1="","",Impu.NomMun.Grupo.24.Anio1)</f>
        <v/>
      </c>
      <c r="C33" s="67" t="str">
        <f>IF(Impu.NomProv.Grupo.24.Anio1="","",Impu.NomProv.Grupo.24.Anio1)</f>
        <v/>
      </c>
      <c r="D33" s="67" t="str">
        <f>IF(Impu.Pob.Grupo.24.Anio1="","",Impu.Pob.Grupo.24.Anio1)</f>
        <v/>
      </c>
      <c r="E33" s="54" t="str">
        <f>IF(Impu.Reduccion.Grupo.24.Anio1="","",Impu.Reduccion.Grupo.24.Anio1)</f>
        <v/>
      </c>
      <c r="F33" s="55" t="str">
        <f>IF(Impu.IngresoIIVTNU.Grupo.24.Anio1="","",Impu.IngresoIIVTNU.Grupo.24.Anio1)</f>
        <v/>
      </c>
      <c r="G33" s="54" t="str">
        <f>IF(Impu.IVTNUCoef5a.Grupo.24.Anio1="","",Impu.IVTNUCoef5a.Grupo.24.Anio1)</f>
        <v/>
      </c>
      <c r="H33" s="54" t="str">
        <f>IF(Impu.IVTNUTipo5a.Grupo.24.Anio1="","",Impu.IVTNUTipo5a.Grupo.24.Anio1)</f>
        <v/>
      </c>
      <c r="I33" s="54" t="str">
        <f>IF(Impu.IVTNUCoef10a.Grupo.24.Anio1="","",Impu.IVTNUCoef10a.Grupo.24.Anio1)</f>
        <v/>
      </c>
      <c r="J33" s="54" t="str">
        <f>IF(Impu.IVTNUTipo10a.Grupo.24.Anio1="","",Impu.IVTNUTipo10a.Grupo.24.Anio1)</f>
        <v/>
      </c>
      <c r="K33" s="54" t="str">
        <f>IF(Impu.IVTNUCoef15a.Grupo.24.Anio1="","",Impu.IVTNUCoef15a.Grupo.24.Anio1)</f>
        <v/>
      </c>
      <c r="L33" s="54" t="str">
        <f>IF(Impu.IVTNUTipo15a.Grupo.24.Anio1="","",Impu.IVTNUTipo15a.Grupo.24.Anio1)</f>
        <v/>
      </c>
      <c r="M33" s="54" t="str">
        <f>IF(Impu.IVTNUCoef20a.Grupo.24.Anio1="","",Impu.IVTNUCoef20a.Grupo.24.Anio1)</f>
        <v/>
      </c>
      <c r="N33" s="54" t="str">
        <f>IF(Impu.IVTNUTipo20a.Grupo.24.Anio1="","",Impu.IVTNUTipo20a.Grupo.24.Anio1)</f>
        <v/>
      </c>
      <c r="O33"/>
    </row>
    <row r="34" spans="2:15" s="65" customFormat="1" ht="15" customHeight="1" hidden="1">
      <c r="B34" s="66" t="str">
        <f>IF(Impu.NomMun.Grupo.25.Anio1="","",Impu.NomMun.Grupo.25.Anio1)</f>
        <v/>
      </c>
      <c r="C34" s="67" t="str">
        <f>IF(Impu.NomProv.Grupo.25.Anio1="","",Impu.NomProv.Grupo.25.Anio1)</f>
        <v/>
      </c>
      <c r="D34" s="67" t="str">
        <f>IF(Impu.Pob.Grupo.25.Anio1="","",Impu.Pob.Grupo.25.Anio1)</f>
        <v/>
      </c>
      <c r="E34" s="54" t="str">
        <f>IF(Impu.Reduccion.Grupo.25.Anio1="","",Impu.Reduccion.Grupo.25.Anio1)</f>
        <v/>
      </c>
      <c r="F34" s="55" t="str">
        <f>IF(Impu.IngresoIIVTNU.Grupo.25.Anio1="","",Impu.IngresoIIVTNU.Grupo.25.Anio1)</f>
        <v/>
      </c>
      <c r="G34" s="54" t="str">
        <f>IF(Impu.IVTNUCoef5a.Grupo.25.Anio1="","",Impu.IVTNUCoef5a.Grupo.25.Anio1)</f>
        <v/>
      </c>
      <c r="H34" s="54" t="str">
        <f>IF(Impu.IVTNUTipo5a.Grupo.25.Anio1="","",Impu.IVTNUTipo5a.Grupo.25.Anio1)</f>
        <v/>
      </c>
      <c r="I34" s="54" t="str">
        <f>IF(Impu.IVTNUCoef10a.Grupo.25.Anio1="","",Impu.IVTNUCoef10a.Grupo.25.Anio1)</f>
        <v/>
      </c>
      <c r="J34" s="54" t="str">
        <f>IF(Impu.IVTNUTipo10a.Grupo.25.Anio1="","",Impu.IVTNUTipo10a.Grupo.25.Anio1)</f>
        <v/>
      </c>
      <c r="K34" s="54" t="str">
        <f>IF(Impu.IVTNUCoef15a.Grupo.25.Anio1="","",Impu.IVTNUCoef15a.Grupo.25.Anio1)</f>
        <v/>
      </c>
      <c r="L34" s="54" t="str">
        <f>IF(Impu.IVTNUTipo15a.Grupo.25.Anio1="","",Impu.IVTNUTipo15a.Grupo.25.Anio1)</f>
        <v/>
      </c>
      <c r="M34" s="54" t="str">
        <f>IF(Impu.IVTNUCoef20a.Grupo.25.Anio1="","",Impu.IVTNUCoef20a.Grupo.25.Anio1)</f>
        <v/>
      </c>
      <c r="N34" s="54" t="str">
        <f>IF(Impu.IVTNUTipo20a.Grupo.25.Anio1="","",Impu.IVTNUTipo20a.Grupo.25.Anio1)</f>
        <v/>
      </c>
      <c r="O34"/>
    </row>
    <row r="35" spans="2:15" s="65" customFormat="1" ht="15" customHeight="1" hidden="1">
      <c r="B35" s="66" t="str">
        <f>IF(Impu.NomMun.Grupo.26.Anio1="","",Impu.NomMun.Grupo.26.Anio1)</f>
        <v/>
      </c>
      <c r="C35" s="67" t="str">
        <f>IF(Impu.NomProv.Grupo.26.Anio1="","",Impu.NomProv.Grupo.26.Anio1)</f>
        <v/>
      </c>
      <c r="D35" s="67" t="str">
        <f>IF(Impu.Pob.Grupo.26.Anio1="","",Impu.Pob.Grupo.26.Anio1)</f>
        <v/>
      </c>
      <c r="E35" s="54" t="str">
        <f>IF(Impu.Reduccion.Grupo.26.Anio1="","",Impu.Reduccion.Grupo.26.Anio1)</f>
        <v/>
      </c>
      <c r="F35" s="55" t="str">
        <f>IF(Impu.IngresoIIVTNU.Grupo.26.Anio1="","",Impu.IngresoIIVTNU.Grupo.26.Anio1)</f>
        <v/>
      </c>
      <c r="G35" s="54" t="str">
        <f>IF(Impu.IVTNUCoef5a.Grupo.26.Anio1="","",Impu.IVTNUCoef5a.Grupo.26.Anio1)</f>
        <v/>
      </c>
      <c r="H35" s="54" t="str">
        <f>IF(Impu.IVTNUTipo5a.Grupo.26.Anio1="","",Impu.IVTNUTipo5a.Grupo.26.Anio1)</f>
        <v/>
      </c>
      <c r="I35" s="54" t="str">
        <f>IF(Impu.IVTNUCoef10a.Grupo.26.Anio1="","",Impu.IVTNUCoef10a.Grupo.26.Anio1)</f>
        <v/>
      </c>
      <c r="J35" s="54" t="str">
        <f>IF(Impu.IVTNUTipo10a.Grupo.26.Anio1="","",Impu.IVTNUTipo10a.Grupo.26.Anio1)</f>
        <v/>
      </c>
      <c r="K35" s="54" t="str">
        <f>IF(Impu.IVTNUCoef15a.Grupo.26.Anio1="","",Impu.IVTNUCoef15a.Grupo.26.Anio1)</f>
        <v/>
      </c>
      <c r="L35" s="54" t="str">
        <f>IF(Impu.IVTNUTipo15a.Grupo.26.Anio1="","",Impu.IVTNUTipo15a.Grupo.26.Anio1)</f>
        <v/>
      </c>
      <c r="M35" s="54" t="str">
        <f>IF(Impu.IVTNUCoef20a.Grupo.26.Anio1="","",Impu.IVTNUCoef20a.Grupo.26.Anio1)</f>
        <v/>
      </c>
      <c r="N35" s="54" t="str">
        <f>IF(Impu.IVTNUTipo20a.Grupo.26.Anio1="","",Impu.IVTNUTipo20a.Grupo.26.Anio1)</f>
        <v/>
      </c>
      <c r="O35"/>
    </row>
    <row r="36" spans="2:15" s="65" customFormat="1" ht="15" customHeight="1" hidden="1">
      <c r="B36" s="66" t="str">
        <f>IF(Impu.NomMun.Grupo.27.Anio1="","",Impu.NomMun.Grupo.27.Anio1)</f>
        <v/>
      </c>
      <c r="C36" s="67" t="str">
        <f>IF(Impu.NomProv.Grupo.27.Anio1="","",Impu.NomProv.Grupo.27.Anio1)</f>
        <v/>
      </c>
      <c r="D36" s="67" t="str">
        <f>IF(Impu.Pob.Grupo.27.Anio1="","",Impu.Pob.Grupo.27.Anio1)</f>
        <v/>
      </c>
      <c r="E36" s="54" t="str">
        <f>IF(Impu.Reduccion.Grupo.27.Anio1="","",Impu.Reduccion.Grupo.27.Anio1)</f>
        <v/>
      </c>
      <c r="F36" s="55" t="str">
        <f>IF(Impu.IngresoIIVTNU.Grupo.27.Anio1="","",Impu.IngresoIIVTNU.Grupo.27.Anio1)</f>
        <v/>
      </c>
      <c r="G36" s="54" t="str">
        <f>IF(Impu.IVTNUCoef5a.Grupo.27.Anio1="","",Impu.IVTNUCoef5a.Grupo.27.Anio1)</f>
        <v/>
      </c>
      <c r="H36" s="54" t="str">
        <f>IF(Impu.IVTNUTipo5a.Grupo.27.Anio1="","",Impu.IVTNUTipo5a.Grupo.27.Anio1)</f>
        <v/>
      </c>
      <c r="I36" s="54" t="str">
        <f>IF(Impu.IVTNUCoef10a.Grupo.27.Anio1="","",Impu.IVTNUCoef10a.Grupo.27.Anio1)</f>
        <v/>
      </c>
      <c r="J36" s="54" t="str">
        <f>IF(Impu.IVTNUTipo10a.Grupo.27.Anio1="","",Impu.IVTNUTipo10a.Grupo.27.Anio1)</f>
        <v/>
      </c>
      <c r="K36" s="54" t="str">
        <f>IF(Impu.IVTNUCoef15a.Grupo.27.Anio1="","",Impu.IVTNUCoef15a.Grupo.27.Anio1)</f>
        <v/>
      </c>
      <c r="L36" s="54" t="str">
        <f>IF(Impu.IVTNUTipo15a.Grupo.27.Anio1="","",Impu.IVTNUTipo15a.Grupo.27.Anio1)</f>
        <v/>
      </c>
      <c r="M36" s="54" t="str">
        <f>IF(Impu.IVTNUCoef20a.Grupo.27.Anio1="","",Impu.IVTNUCoef20a.Grupo.27.Anio1)</f>
        <v/>
      </c>
      <c r="N36" s="54" t="str">
        <f>IF(Impu.IVTNUTipo20a.Grupo.27.Anio1="","",Impu.IVTNUTipo20a.Grupo.27.Anio1)</f>
        <v/>
      </c>
      <c r="O36"/>
    </row>
    <row r="37" spans="2:15" s="65" customFormat="1" ht="15" customHeight="1" hidden="1">
      <c r="B37" s="66" t="str">
        <f>IF(Impu.NomMun.Grupo.28.Anio1="","",Impu.NomMun.Grupo.28.Anio1)</f>
        <v/>
      </c>
      <c r="C37" s="67" t="str">
        <f>IF(Impu.NomProv.Grupo.28.Anio1="","",Impu.NomProv.Grupo.28.Anio1)</f>
        <v/>
      </c>
      <c r="D37" s="67" t="str">
        <f>IF(Impu.Pob.Grupo.28.Anio1="","",Impu.Pob.Grupo.28.Anio1)</f>
        <v/>
      </c>
      <c r="E37" s="54" t="str">
        <f>IF(Impu.Reduccion.Grupo.28.Anio1="","",Impu.Reduccion.Grupo.28.Anio1)</f>
        <v/>
      </c>
      <c r="F37" s="55" t="str">
        <f>IF(Impu.IngresoIIVTNU.Grupo.28.Anio1="","",Impu.IngresoIIVTNU.Grupo.28.Anio1)</f>
        <v/>
      </c>
      <c r="G37" s="54" t="str">
        <f>IF(Impu.IVTNUCoef5a.Grupo.28.Anio1="","",Impu.IVTNUCoef5a.Grupo.28.Anio1)</f>
        <v/>
      </c>
      <c r="H37" s="54" t="str">
        <f>IF(Impu.IVTNUTipo5a.Grupo.28.Anio1="","",Impu.IVTNUTipo5a.Grupo.28.Anio1)</f>
        <v/>
      </c>
      <c r="I37" s="54" t="str">
        <f>IF(Impu.IVTNUCoef10a.Grupo.28.Anio1="","",Impu.IVTNUCoef10a.Grupo.28.Anio1)</f>
        <v/>
      </c>
      <c r="J37" s="54" t="str">
        <f>IF(Impu.IVTNUTipo10a.Grupo.28.Anio1="","",Impu.IVTNUTipo10a.Grupo.28.Anio1)</f>
        <v/>
      </c>
      <c r="K37" s="54" t="str">
        <f>IF(Impu.IVTNUCoef15a.Grupo.28.Anio1="","",Impu.IVTNUCoef15a.Grupo.28.Anio1)</f>
        <v/>
      </c>
      <c r="L37" s="54" t="str">
        <f>IF(Impu.IVTNUTipo15a.Grupo.28.Anio1="","",Impu.IVTNUTipo15a.Grupo.28.Anio1)</f>
        <v/>
      </c>
      <c r="M37" s="54" t="str">
        <f>IF(Impu.IVTNUCoef20a.Grupo.28.Anio1="","",Impu.IVTNUCoef20a.Grupo.28.Anio1)</f>
        <v/>
      </c>
      <c r="N37" s="54" t="str">
        <f>IF(Impu.IVTNUTipo20a.Grupo.28.Anio1="","",Impu.IVTNUTipo20a.Grupo.28.Anio1)</f>
        <v/>
      </c>
      <c r="O37"/>
    </row>
    <row r="38" spans="2:15" s="65" customFormat="1" ht="15" customHeight="1" hidden="1">
      <c r="B38" s="66" t="str">
        <f>IF(Impu.NomMun.Grupo.29.Anio1="","",Impu.NomMun.Grupo.29.Anio1)</f>
        <v/>
      </c>
      <c r="C38" s="67" t="str">
        <f>IF(Impu.NomProv.Grupo.29.Anio1="","",Impu.NomProv.Grupo.29.Anio1)</f>
        <v/>
      </c>
      <c r="D38" s="67" t="str">
        <f>IF(Impu.Pob.Grupo.29.Anio1="","",Impu.Pob.Grupo.29.Anio1)</f>
        <v/>
      </c>
      <c r="E38" s="54" t="str">
        <f>IF(Impu.Reduccion.Grupo.29.Anio1="","",Impu.Reduccion.Grupo.29.Anio1)</f>
        <v/>
      </c>
      <c r="F38" s="55" t="str">
        <f>IF(Impu.IngresoIIVTNU.Grupo.29.Anio1="","",Impu.IngresoIIVTNU.Grupo.29.Anio1)</f>
        <v/>
      </c>
      <c r="G38" s="54" t="str">
        <f>IF(Impu.IVTNUCoef5a.Grupo.29.Anio1="","",Impu.IVTNUCoef5a.Grupo.29.Anio1)</f>
        <v/>
      </c>
      <c r="H38" s="54" t="str">
        <f>IF(Impu.IVTNUTipo5a.Grupo.29.Anio1="","",Impu.IVTNUTipo5a.Grupo.29.Anio1)</f>
        <v/>
      </c>
      <c r="I38" s="54" t="str">
        <f>IF(Impu.IVTNUCoef10a.Grupo.29.Anio1="","",Impu.IVTNUCoef10a.Grupo.29.Anio1)</f>
        <v/>
      </c>
      <c r="J38" s="54" t="str">
        <f>IF(Impu.IVTNUTipo10a.Grupo.29.Anio1="","",Impu.IVTNUTipo10a.Grupo.29.Anio1)</f>
        <v/>
      </c>
      <c r="K38" s="54" t="str">
        <f>IF(Impu.IVTNUCoef15a.Grupo.29.Anio1="","",Impu.IVTNUCoef15a.Grupo.29.Anio1)</f>
        <v/>
      </c>
      <c r="L38" s="54" t="str">
        <f>IF(Impu.IVTNUTipo15a.Grupo.29.Anio1="","",Impu.IVTNUTipo15a.Grupo.29.Anio1)</f>
        <v/>
      </c>
      <c r="M38" s="54" t="str">
        <f>IF(Impu.IVTNUCoef20a.Grupo.29.Anio1="","",Impu.IVTNUCoef20a.Grupo.29.Anio1)</f>
        <v/>
      </c>
      <c r="N38" s="54" t="str">
        <f>IF(Impu.IVTNUTipo20a.Grupo.29.Anio1="","",Impu.IVTNUTipo20a.Grupo.29.Anio1)</f>
        <v/>
      </c>
      <c r="O38"/>
    </row>
    <row r="39" spans="2:15" s="65" customFormat="1" ht="15" customHeight="1" hidden="1">
      <c r="B39" s="66" t="str">
        <f>IF(Impu.NomMun.Grupo.30.Anio1="","",Impu.NomMun.Grupo.30.Anio1)</f>
        <v/>
      </c>
      <c r="C39" s="67" t="str">
        <f>IF(Impu.NomProv.Grupo.30.Anio1="","",Impu.NomProv.Grupo.30.Anio1)</f>
        <v/>
      </c>
      <c r="D39" s="67" t="str">
        <f>IF(Impu.Pob.Grupo.30.Anio1="","",Impu.Pob.Grupo.30.Anio1)</f>
        <v/>
      </c>
      <c r="E39" s="54" t="str">
        <f>IF(Impu.Reduccion.Grupo.30.Anio1="","",Impu.Reduccion.Grupo.30.Anio1)</f>
        <v/>
      </c>
      <c r="F39" s="55" t="str">
        <f>IF(Impu.IngresoIIVTNU.Grupo.30.Anio1="","",Impu.IngresoIIVTNU.Grupo.30.Anio1)</f>
        <v/>
      </c>
      <c r="G39" s="54" t="str">
        <f>IF(Impu.IVTNUCoef5a.Grupo.30.Anio1="","",Impu.IVTNUCoef5a.Grupo.30.Anio1)</f>
        <v/>
      </c>
      <c r="H39" s="54" t="str">
        <f>IF(Impu.IVTNUTipo5a.Grupo.30.Anio1="","",Impu.IVTNUTipo5a.Grupo.30.Anio1)</f>
        <v/>
      </c>
      <c r="I39" s="54" t="str">
        <f>IF(Impu.IVTNUCoef10a.Grupo.30.Anio1="","",Impu.IVTNUCoef10a.Grupo.30.Anio1)</f>
        <v/>
      </c>
      <c r="J39" s="54" t="str">
        <f>IF(Impu.IVTNUTipo10a.Grupo.30.Anio1="","",Impu.IVTNUTipo10a.Grupo.30.Anio1)</f>
        <v/>
      </c>
      <c r="K39" s="54" t="str">
        <f>IF(Impu.IVTNUCoef15a.Grupo.30.Anio1="","",Impu.IVTNUCoef15a.Grupo.30.Anio1)</f>
        <v/>
      </c>
      <c r="L39" s="54" t="str">
        <f>IF(Impu.IVTNUTipo15a.Grupo.30.Anio1="","",Impu.IVTNUTipo15a.Grupo.30.Anio1)</f>
        <v/>
      </c>
      <c r="M39" s="54" t="str">
        <f>IF(Impu.IVTNUCoef20a.Grupo.30.Anio1="","",Impu.IVTNUCoef20a.Grupo.30.Anio1)</f>
        <v/>
      </c>
      <c r="N39" s="54" t="str">
        <f>IF(Impu.IVTNUTipo20a.Grupo.30.Anio1="","",Impu.IVTNUTipo20a.Grupo.30.Anio1)</f>
        <v/>
      </c>
      <c r="O39"/>
    </row>
    <row r="40" spans="2:15" s="65" customFormat="1" ht="15" customHeight="1" hidden="1">
      <c r="B40" s="66" t="str">
        <f>IF(Impu.NomMun.Grupo.31.Anio1="","",Impu.NomMun.Grupo.31.Anio1)</f>
        <v/>
      </c>
      <c r="C40" s="67" t="str">
        <f>IF(Impu.NomProv.Grupo.31.Anio1="","",Impu.NomProv.Grupo.31.Anio1)</f>
        <v/>
      </c>
      <c r="D40" s="67" t="str">
        <f>IF(Impu.Pob.Grupo.31.Anio1="","",Impu.Pob.Grupo.31.Anio1)</f>
        <v/>
      </c>
      <c r="E40" s="54" t="str">
        <f>IF(Impu.Reduccion.Grupo.31.Anio1="","",Impu.Reduccion.Grupo.31.Anio1)</f>
        <v/>
      </c>
      <c r="F40" s="55" t="str">
        <f>IF(Impu.IngresoIIVTNU.Grupo.31.Anio1="","",Impu.IngresoIIVTNU.Grupo.31.Anio1)</f>
        <v/>
      </c>
      <c r="G40" s="54" t="str">
        <f>IF(Impu.IVTNUCoef5a.Grupo.31.Anio1="","",Impu.IVTNUCoef5a.Grupo.31.Anio1)</f>
        <v/>
      </c>
      <c r="H40" s="54" t="str">
        <f>IF(Impu.IVTNUTipo5a.Grupo.31.Anio1="","",Impu.IVTNUTipo5a.Grupo.31.Anio1)</f>
        <v/>
      </c>
      <c r="I40" s="54" t="str">
        <f>IF(Impu.IVTNUCoef10a.Grupo.31.Anio1="","",Impu.IVTNUCoef10a.Grupo.31.Anio1)</f>
        <v/>
      </c>
      <c r="J40" s="54" t="str">
        <f>IF(Impu.IVTNUTipo10a.Grupo.31.Anio1="","",Impu.IVTNUTipo10a.Grupo.31.Anio1)</f>
        <v/>
      </c>
      <c r="K40" s="54" t="str">
        <f>IF(Impu.IVTNUCoef15a.Grupo.31.Anio1="","",Impu.IVTNUCoef15a.Grupo.31.Anio1)</f>
        <v/>
      </c>
      <c r="L40" s="54" t="str">
        <f>IF(Impu.IVTNUTipo15a.Grupo.31.Anio1="","",Impu.IVTNUTipo15a.Grupo.31.Anio1)</f>
        <v/>
      </c>
      <c r="M40" s="54" t="str">
        <f>IF(Impu.IVTNUCoef20a.Grupo.31.Anio1="","",Impu.IVTNUCoef20a.Grupo.31.Anio1)</f>
        <v/>
      </c>
      <c r="N40" s="54" t="str">
        <f>IF(Impu.IVTNUTipo20a.Grupo.31.Anio1="","",Impu.IVTNUTipo20a.Grupo.31.Anio1)</f>
        <v/>
      </c>
      <c r="O40"/>
    </row>
    <row r="41" spans="2:15" s="65" customFormat="1" ht="15" customHeight="1" hidden="1">
      <c r="B41" s="66" t="str">
        <f>IF(Impu.NomMun.Grupo.32.Anio1="","",Impu.NomMun.Grupo.32.Anio1)</f>
        <v/>
      </c>
      <c r="C41" s="67" t="str">
        <f>IF(Impu.NomProv.Grupo.32.Anio1="","",Impu.NomProv.Grupo.32.Anio1)</f>
        <v/>
      </c>
      <c r="D41" s="67" t="str">
        <f>IF(Impu.Pob.Grupo.32.Anio1="","",Impu.Pob.Grupo.32.Anio1)</f>
        <v/>
      </c>
      <c r="E41" s="54" t="str">
        <f>IF(Impu.Reduccion.Grupo.32.Anio1="","",Impu.Reduccion.Grupo.32.Anio1)</f>
        <v/>
      </c>
      <c r="F41" s="55" t="str">
        <f>IF(Impu.IngresoIIVTNU.Grupo.32.Anio1="","",Impu.IngresoIIVTNU.Grupo.32.Anio1)</f>
        <v/>
      </c>
      <c r="G41" s="54" t="str">
        <f>IF(Impu.IVTNUCoef5a.Grupo.32.Anio1="","",Impu.IVTNUCoef5a.Grupo.32.Anio1)</f>
        <v/>
      </c>
      <c r="H41" s="54" t="str">
        <f>IF(Impu.IVTNUTipo5a.Grupo.32.Anio1="","",Impu.IVTNUTipo5a.Grupo.32.Anio1)</f>
        <v/>
      </c>
      <c r="I41" s="54" t="str">
        <f>IF(Impu.IVTNUCoef10a.Grupo.32.Anio1="","",Impu.IVTNUCoef10a.Grupo.32.Anio1)</f>
        <v/>
      </c>
      <c r="J41" s="54" t="str">
        <f>IF(Impu.IVTNUTipo10a.Grupo.32.Anio1="","",Impu.IVTNUTipo10a.Grupo.32.Anio1)</f>
        <v/>
      </c>
      <c r="K41" s="54" t="str">
        <f>IF(Impu.IVTNUCoef15a.Grupo.32.Anio1="","",Impu.IVTNUCoef15a.Grupo.32.Anio1)</f>
        <v/>
      </c>
      <c r="L41" s="54" t="str">
        <f>IF(Impu.IVTNUTipo15a.Grupo.32.Anio1="","",Impu.IVTNUTipo15a.Grupo.32.Anio1)</f>
        <v/>
      </c>
      <c r="M41" s="54" t="str">
        <f>IF(Impu.IVTNUCoef20a.Grupo.32.Anio1="","",Impu.IVTNUCoef20a.Grupo.32.Anio1)</f>
        <v/>
      </c>
      <c r="N41" s="54" t="str">
        <f>IF(Impu.IVTNUTipo20a.Grupo.32.Anio1="","",Impu.IVTNUTipo20a.Grupo.32.Anio1)</f>
        <v/>
      </c>
      <c r="O41"/>
    </row>
    <row r="42" spans="2:15" s="65" customFormat="1" ht="15" customHeight="1" hidden="1">
      <c r="B42" s="66" t="str">
        <f>IF(Impu.NomMun.Grupo.33.Anio1="","",Impu.NomMun.Grupo.33.Anio1)</f>
        <v/>
      </c>
      <c r="C42" s="67" t="str">
        <f>IF(Impu.NomProv.Grupo.33.Anio1="","",Impu.NomProv.Grupo.33.Anio1)</f>
        <v/>
      </c>
      <c r="D42" s="67" t="str">
        <f>IF(Impu.Pob.Grupo.33.Anio1="","",Impu.Pob.Grupo.33.Anio1)</f>
        <v/>
      </c>
      <c r="E42" s="54" t="str">
        <f>IF(Impu.Reduccion.Grupo.33.Anio1="","",Impu.Reduccion.Grupo.33.Anio1)</f>
        <v/>
      </c>
      <c r="F42" s="55" t="str">
        <f>IF(Impu.IngresoIIVTNU.Grupo.33.Anio1="","",Impu.IngresoIIVTNU.Grupo.33.Anio1)</f>
        <v/>
      </c>
      <c r="G42" s="54" t="str">
        <f>IF(Impu.IVTNUCoef5a.Grupo.33.Anio1="","",Impu.IVTNUCoef5a.Grupo.33.Anio1)</f>
        <v/>
      </c>
      <c r="H42" s="54" t="str">
        <f>IF(Impu.IVTNUTipo5a.Grupo.33.Anio1="","",Impu.IVTNUTipo5a.Grupo.33.Anio1)</f>
        <v/>
      </c>
      <c r="I42" s="54" t="str">
        <f>IF(Impu.IVTNUCoef10a.Grupo.33.Anio1="","",Impu.IVTNUCoef10a.Grupo.33.Anio1)</f>
        <v/>
      </c>
      <c r="J42" s="54" t="str">
        <f>IF(Impu.IVTNUTipo10a.Grupo.33.Anio1="","",Impu.IVTNUTipo10a.Grupo.33.Anio1)</f>
        <v/>
      </c>
      <c r="K42" s="54" t="str">
        <f>IF(Impu.IVTNUCoef15a.Grupo.33.Anio1="","",Impu.IVTNUCoef15a.Grupo.33.Anio1)</f>
        <v/>
      </c>
      <c r="L42" s="54" t="str">
        <f>IF(Impu.IVTNUTipo15a.Grupo.33.Anio1="","",Impu.IVTNUTipo15a.Grupo.33.Anio1)</f>
        <v/>
      </c>
      <c r="M42" s="54" t="str">
        <f>IF(Impu.IVTNUCoef20a.Grupo.33.Anio1="","",Impu.IVTNUCoef20a.Grupo.33.Anio1)</f>
        <v/>
      </c>
      <c r="N42" s="54" t="str">
        <f>IF(Impu.IVTNUTipo20a.Grupo.33.Anio1="","",Impu.IVTNUTipo20a.Grupo.33.Anio1)</f>
        <v/>
      </c>
      <c r="O42"/>
    </row>
    <row r="43" spans="2:15" s="65" customFormat="1" ht="15" customHeight="1" hidden="1">
      <c r="B43" s="66" t="str">
        <f>IF(Impu.NomMun.Grupo.34.Anio1="","",Impu.NomMun.Grupo.34.Anio1)</f>
        <v/>
      </c>
      <c r="C43" s="67" t="str">
        <f>IF(Impu.NomProv.Grupo.34.Anio1="","",Impu.NomProv.Grupo.34.Anio1)</f>
        <v/>
      </c>
      <c r="D43" s="67" t="str">
        <f>IF(Impu.Pob.Grupo.34.Anio1="","",Impu.Pob.Grupo.34.Anio1)</f>
        <v/>
      </c>
      <c r="E43" s="54" t="str">
        <f>IF(Impu.Reduccion.Grupo.34.Anio1="","",Impu.Reduccion.Grupo.34.Anio1)</f>
        <v/>
      </c>
      <c r="F43" s="55" t="str">
        <f>IF(Impu.IngresoIIVTNU.Grupo.34.Anio1="","",Impu.IngresoIIVTNU.Grupo.34.Anio1)</f>
        <v/>
      </c>
      <c r="G43" s="54" t="str">
        <f>IF(Impu.IVTNUCoef5a.Grupo.34.Anio1="","",Impu.IVTNUCoef5a.Grupo.34.Anio1)</f>
        <v/>
      </c>
      <c r="H43" s="54" t="str">
        <f>IF(Impu.IVTNUTipo5a.Grupo.34.Anio1="","",Impu.IVTNUTipo5a.Grupo.34.Anio1)</f>
        <v/>
      </c>
      <c r="I43" s="54" t="str">
        <f>IF(Impu.IVTNUCoef10a.Grupo.34.Anio1="","",Impu.IVTNUCoef10a.Grupo.34.Anio1)</f>
        <v/>
      </c>
      <c r="J43" s="54" t="str">
        <f>IF(Impu.IVTNUTipo10a.Grupo.34.Anio1="","",Impu.IVTNUTipo10a.Grupo.34.Anio1)</f>
        <v/>
      </c>
      <c r="K43" s="54" t="str">
        <f>IF(Impu.IVTNUCoef15a.Grupo.34.Anio1="","",Impu.IVTNUCoef15a.Grupo.34.Anio1)</f>
        <v/>
      </c>
      <c r="L43" s="54" t="str">
        <f>IF(Impu.IVTNUTipo15a.Grupo.34.Anio1="","",Impu.IVTNUTipo15a.Grupo.34.Anio1)</f>
        <v/>
      </c>
      <c r="M43" s="54" t="str">
        <f>IF(Impu.IVTNUCoef20a.Grupo.34.Anio1="","",Impu.IVTNUCoef20a.Grupo.34.Anio1)</f>
        <v/>
      </c>
      <c r="N43" s="54" t="str">
        <f>IF(Impu.IVTNUTipo20a.Grupo.34.Anio1="","",Impu.IVTNUTipo20a.Grupo.34.Anio1)</f>
        <v/>
      </c>
      <c r="O43"/>
    </row>
    <row r="44" spans="2:15" s="65" customFormat="1" ht="15" customHeight="1" hidden="1">
      <c r="B44" s="66" t="str">
        <f>IF(Impu.NomMun.Grupo.35.Anio1="","",Impu.NomMun.Grupo.35.Anio1)</f>
        <v/>
      </c>
      <c r="C44" s="67" t="str">
        <f>IF(Impu.NomProv.Grupo.35.Anio1="","",Impu.NomProv.Grupo.35.Anio1)</f>
        <v/>
      </c>
      <c r="D44" s="67" t="str">
        <f>IF(Impu.Pob.Grupo.35.Anio1="","",Impu.Pob.Grupo.35.Anio1)</f>
        <v/>
      </c>
      <c r="E44" s="54" t="str">
        <f>IF(Impu.Reduccion.Grupo.35.Anio1="","",Impu.Reduccion.Grupo.35.Anio1)</f>
        <v/>
      </c>
      <c r="F44" s="55" t="str">
        <f>IF(Impu.IngresoIIVTNU.Grupo.35.Anio1="","",Impu.IngresoIIVTNU.Grupo.35.Anio1)</f>
        <v/>
      </c>
      <c r="G44" s="54" t="str">
        <f>IF(Impu.IVTNUCoef5a.Grupo.35.Anio1="","",Impu.IVTNUCoef5a.Grupo.35.Anio1)</f>
        <v/>
      </c>
      <c r="H44" s="54" t="str">
        <f>IF(Impu.IVTNUTipo5a.Grupo.35.Anio1="","",Impu.IVTNUTipo5a.Grupo.35.Anio1)</f>
        <v/>
      </c>
      <c r="I44" s="54" t="str">
        <f>IF(Impu.IVTNUCoef10a.Grupo.35.Anio1="","",Impu.IVTNUCoef10a.Grupo.35.Anio1)</f>
        <v/>
      </c>
      <c r="J44" s="54" t="str">
        <f>IF(Impu.IVTNUTipo10a.Grupo.35.Anio1="","",Impu.IVTNUTipo10a.Grupo.35.Anio1)</f>
        <v/>
      </c>
      <c r="K44" s="54" t="str">
        <f>IF(Impu.IVTNUCoef15a.Grupo.35.Anio1="","",Impu.IVTNUCoef15a.Grupo.35.Anio1)</f>
        <v/>
      </c>
      <c r="L44" s="54" t="str">
        <f>IF(Impu.IVTNUTipo15a.Grupo.35.Anio1="","",Impu.IVTNUTipo15a.Grupo.35.Anio1)</f>
        <v/>
      </c>
      <c r="M44" s="54" t="str">
        <f>IF(Impu.IVTNUCoef20a.Grupo.35.Anio1="","",Impu.IVTNUCoef20a.Grupo.35.Anio1)</f>
        <v/>
      </c>
      <c r="N44" s="54" t="str">
        <f>IF(Impu.IVTNUTipo20a.Grupo.35.Anio1="","",Impu.IVTNUTipo20a.Grupo.35.Anio1)</f>
        <v/>
      </c>
      <c r="O44"/>
    </row>
    <row r="45" spans="2:15" s="65" customFormat="1" ht="15" customHeight="1" hidden="1">
      <c r="B45" s="66" t="str">
        <f>IF(Impu.NomMun.Grupo.36.Anio1="","",Impu.NomMun.Grupo.36.Anio1)</f>
        <v/>
      </c>
      <c r="C45" s="67" t="str">
        <f>IF(Impu.NomProv.Grupo.36.Anio1="","",Impu.NomProv.Grupo.36.Anio1)</f>
        <v/>
      </c>
      <c r="D45" s="67" t="str">
        <f>IF(Impu.Pob.Grupo.36.Anio1="","",Impu.Pob.Grupo.36.Anio1)</f>
        <v/>
      </c>
      <c r="E45" s="54" t="str">
        <f>IF(Impu.Reduccion.Grupo.36.Anio1="","",Impu.Reduccion.Grupo.36.Anio1)</f>
        <v/>
      </c>
      <c r="F45" s="55" t="str">
        <f>IF(Impu.IngresoIIVTNU.Grupo.36.Anio1="","",Impu.IngresoIIVTNU.Grupo.36.Anio1)</f>
        <v/>
      </c>
      <c r="G45" s="54" t="str">
        <f>IF(Impu.IVTNUCoef5a.Grupo.36.Anio1="","",Impu.IVTNUCoef5a.Grupo.36.Anio1)</f>
        <v/>
      </c>
      <c r="H45" s="54" t="str">
        <f>IF(Impu.IVTNUTipo5a.Grupo.36.Anio1="","",Impu.IVTNUTipo5a.Grupo.36.Anio1)</f>
        <v/>
      </c>
      <c r="I45" s="54" t="str">
        <f>IF(Impu.IVTNUCoef10a.Grupo.36.Anio1="","",Impu.IVTNUCoef10a.Grupo.36.Anio1)</f>
        <v/>
      </c>
      <c r="J45" s="54" t="str">
        <f>IF(Impu.IVTNUTipo10a.Grupo.36.Anio1="","",Impu.IVTNUTipo10a.Grupo.36.Anio1)</f>
        <v/>
      </c>
      <c r="K45" s="54" t="str">
        <f>IF(Impu.IVTNUCoef15a.Grupo.36.Anio1="","",Impu.IVTNUCoef15a.Grupo.36.Anio1)</f>
        <v/>
      </c>
      <c r="L45" s="54" t="str">
        <f>IF(Impu.IVTNUTipo15a.Grupo.36.Anio1="","",Impu.IVTNUTipo15a.Grupo.36.Anio1)</f>
        <v/>
      </c>
      <c r="M45" s="54" t="str">
        <f>IF(Impu.IVTNUCoef20a.Grupo.36.Anio1="","",Impu.IVTNUCoef20a.Grupo.36.Anio1)</f>
        <v/>
      </c>
      <c r="N45" s="54" t="str">
        <f>IF(Impu.IVTNUTipo20a.Grupo.36.Anio1="","",Impu.IVTNUTipo20a.Grupo.36.Anio1)</f>
        <v/>
      </c>
      <c r="O45"/>
    </row>
    <row r="46" spans="2:15" s="65" customFormat="1" ht="15" customHeight="1" hidden="1">
      <c r="B46" s="66" t="str">
        <f>IF(Impu.NomMun.Grupo.37.Anio1="","",Impu.NomMun.Grupo.37.Anio1)</f>
        <v/>
      </c>
      <c r="C46" s="67" t="str">
        <f>IF(Impu.NomProv.Grupo.37.Anio1="","",Impu.NomProv.Grupo.37.Anio1)</f>
        <v/>
      </c>
      <c r="D46" s="67" t="str">
        <f>IF(Impu.Pob.Grupo.37.Anio1="","",Impu.Pob.Grupo.37.Anio1)</f>
        <v/>
      </c>
      <c r="E46" s="54" t="str">
        <f>IF(Impu.Reduccion.Grupo.37.Anio1="","",Impu.Reduccion.Grupo.37.Anio1)</f>
        <v/>
      </c>
      <c r="F46" s="55" t="str">
        <f>IF(Impu.IngresoIIVTNU.Grupo.37.Anio1="","",Impu.IngresoIIVTNU.Grupo.37.Anio1)</f>
        <v/>
      </c>
      <c r="G46" s="54" t="str">
        <f>IF(Impu.IVTNUCoef5a.Grupo.37.Anio1="","",Impu.IVTNUCoef5a.Grupo.37.Anio1)</f>
        <v/>
      </c>
      <c r="H46" s="54" t="str">
        <f>IF(Impu.IVTNUTipo5a.Grupo.37.Anio1="","",Impu.IVTNUTipo5a.Grupo.37.Anio1)</f>
        <v/>
      </c>
      <c r="I46" s="54" t="str">
        <f>IF(Impu.IVTNUCoef10a.Grupo.37.Anio1="","",Impu.IVTNUCoef10a.Grupo.37.Anio1)</f>
        <v/>
      </c>
      <c r="J46" s="54" t="str">
        <f>IF(Impu.IVTNUTipo10a.Grupo.37.Anio1="","",Impu.IVTNUTipo10a.Grupo.37.Anio1)</f>
        <v/>
      </c>
      <c r="K46" s="54" t="str">
        <f>IF(Impu.IVTNUCoef15a.Grupo.37.Anio1="","",Impu.IVTNUCoef15a.Grupo.37.Anio1)</f>
        <v/>
      </c>
      <c r="L46" s="54" t="str">
        <f>IF(Impu.IVTNUTipo15a.Grupo.37.Anio1="","",Impu.IVTNUTipo15a.Grupo.37.Anio1)</f>
        <v/>
      </c>
      <c r="M46" s="54" t="str">
        <f>IF(Impu.IVTNUCoef20a.Grupo.37.Anio1="","",Impu.IVTNUCoef20a.Grupo.37.Anio1)</f>
        <v/>
      </c>
      <c r="N46" s="54" t="str">
        <f>IF(Impu.IVTNUTipo20a.Grupo.37.Anio1="","",Impu.IVTNUTipo20a.Grupo.37.Anio1)</f>
        <v/>
      </c>
      <c r="O46"/>
    </row>
    <row r="47" spans="2:15" s="65" customFormat="1" ht="15" customHeight="1" hidden="1">
      <c r="B47" s="66" t="str">
        <f>IF(Impu.NomMun.Grupo.38.Anio1="","",Impu.NomMun.Grupo.38.Anio1)</f>
        <v/>
      </c>
      <c r="C47" s="67" t="str">
        <f>IF(Impu.NomProv.Grupo.38.Anio1="","",Impu.NomProv.Grupo.38.Anio1)</f>
        <v/>
      </c>
      <c r="D47" s="67" t="str">
        <f>IF(Impu.Pob.Grupo.38.Anio1="","",Impu.Pob.Grupo.38.Anio1)</f>
        <v/>
      </c>
      <c r="E47" s="54" t="str">
        <f>IF(Impu.Reduccion.Grupo.38.Anio1="","",Impu.Reduccion.Grupo.38.Anio1)</f>
        <v/>
      </c>
      <c r="F47" s="55" t="str">
        <f>IF(Impu.IngresoIIVTNU.Grupo.38.Anio1="","",Impu.IngresoIIVTNU.Grupo.38.Anio1)</f>
        <v/>
      </c>
      <c r="G47" s="54" t="str">
        <f>IF(Impu.IVTNUCoef5a.Grupo.38.Anio1="","",Impu.IVTNUCoef5a.Grupo.38.Anio1)</f>
        <v/>
      </c>
      <c r="H47" s="54" t="str">
        <f>IF(Impu.IVTNUTipo5a.Grupo.38.Anio1="","",Impu.IVTNUTipo5a.Grupo.38.Anio1)</f>
        <v/>
      </c>
      <c r="I47" s="54" t="str">
        <f>IF(Impu.IVTNUCoef10a.Grupo.38.Anio1="","",Impu.IVTNUCoef10a.Grupo.38.Anio1)</f>
        <v/>
      </c>
      <c r="J47" s="54" t="str">
        <f>IF(Impu.IVTNUTipo10a.Grupo.38.Anio1="","",Impu.IVTNUTipo10a.Grupo.38.Anio1)</f>
        <v/>
      </c>
      <c r="K47" s="54" t="str">
        <f>IF(Impu.IVTNUCoef15a.Grupo.38.Anio1="","",Impu.IVTNUCoef15a.Grupo.38.Anio1)</f>
        <v/>
      </c>
      <c r="L47" s="54" t="str">
        <f>IF(Impu.IVTNUTipo15a.Grupo.38.Anio1="","",Impu.IVTNUTipo15a.Grupo.38.Anio1)</f>
        <v/>
      </c>
      <c r="M47" s="54" t="str">
        <f>IF(Impu.IVTNUCoef20a.Grupo.38.Anio1="","",Impu.IVTNUCoef20a.Grupo.38.Anio1)</f>
        <v/>
      </c>
      <c r="N47" s="54" t="str">
        <f>IF(Impu.IVTNUTipo20a.Grupo.38.Anio1="","",Impu.IVTNUTipo20a.Grupo.38.Anio1)</f>
        <v/>
      </c>
      <c r="O47"/>
    </row>
    <row r="48" spans="2:15" s="65" customFormat="1" ht="15" customHeight="1" hidden="1">
      <c r="B48" s="66" t="str">
        <f>IF(Impu.NomMun.Grupo.39.Anio1="","",Impu.NomMun.Grupo.39.Anio1)</f>
        <v/>
      </c>
      <c r="C48" s="67" t="str">
        <f>IF(Impu.NomProv.Grupo.39.Anio1="","",Impu.NomProv.Grupo.39.Anio1)</f>
        <v/>
      </c>
      <c r="D48" s="67" t="str">
        <f>IF(Impu.Pob.Grupo.39.Anio1="","",Impu.Pob.Grupo.39.Anio1)</f>
        <v/>
      </c>
      <c r="E48" s="54" t="str">
        <f>IF(Impu.Reduccion.Grupo.39.Anio1="","",Impu.Reduccion.Grupo.39.Anio1)</f>
        <v/>
      </c>
      <c r="F48" s="55" t="str">
        <f>IF(Impu.IngresoIIVTNU.Grupo.39.Anio1="","",Impu.IngresoIIVTNU.Grupo.39.Anio1)</f>
        <v/>
      </c>
      <c r="G48" s="54" t="str">
        <f>IF(Impu.IVTNUCoef5a.Grupo.39.Anio1="","",Impu.IVTNUCoef5a.Grupo.39.Anio1)</f>
        <v/>
      </c>
      <c r="H48" s="54" t="str">
        <f>IF(Impu.IVTNUTipo5a.Grupo.39.Anio1="","",Impu.IVTNUTipo5a.Grupo.39.Anio1)</f>
        <v/>
      </c>
      <c r="I48" s="54" t="str">
        <f>IF(Impu.IVTNUCoef10a.Grupo.39.Anio1="","",Impu.IVTNUCoef10a.Grupo.39.Anio1)</f>
        <v/>
      </c>
      <c r="J48" s="54" t="str">
        <f>IF(Impu.IVTNUTipo10a.Grupo.39.Anio1="","",Impu.IVTNUTipo10a.Grupo.39.Anio1)</f>
        <v/>
      </c>
      <c r="K48" s="54" t="str">
        <f>IF(Impu.IVTNUCoef15a.Grupo.39.Anio1="","",Impu.IVTNUCoef15a.Grupo.39.Anio1)</f>
        <v/>
      </c>
      <c r="L48" s="54" t="str">
        <f>IF(Impu.IVTNUTipo15a.Grupo.39.Anio1="","",Impu.IVTNUTipo15a.Grupo.39.Anio1)</f>
        <v/>
      </c>
      <c r="M48" s="54" t="str">
        <f>IF(Impu.IVTNUCoef20a.Grupo.39.Anio1="","",Impu.IVTNUCoef20a.Grupo.39.Anio1)</f>
        <v/>
      </c>
      <c r="N48" s="54" t="str">
        <f>IF(Impu.IVTNUTipo20a.Grupo.39.Anio1="","",Impu.IVTNUTipo20a.Grupo.39.Anio1)</f>
        <v/>
      </c>
      <c r="O48"/>
    </row>
    <row r="49" spans="2:15" s="65" customFormat="1" ht="15" customHeight="1" hidden="1">
      <c r="B49" s="66" t="str">
        <f>IF(Impu.NomMun.Grupo.40.Anio1="","",Impu.NomMun.Grupo.40.Anio1)</f>
        <v/>
      </c>
      <c r="C49" s="67" t="str">
        <f>IF(Impu.NomProv.Grupo.40.Anio1="","",Impu.NomProv.Grupo.40.Anio1)</f>
        <v/>
      </c>
      <c r="D49" s="67" t="str">
        <f>IF(Impu.Pob.Grupo.40.Anio1="","",Impu.Pob.Grupo.40.Anio1)</f>
        <v/>
      </c>
      <c r="E49" s="54" t="str">
        <f>IF(Impu.Reduccion.Grupo.40.Anio1="","",Impu.Reduccion.Grupo.40.Anio1)</f>
        <v/>
      </c>
      <c r="F49" s="55" t="str">
        <f>IF(Impu.IngresoIIVTNU.Grupo.40.Anio1="","",Impu.IngresoIIVTNU.Grupo.40.Anio1)</f>
        <v/>
      </c>
      <c r="G49" s="54" t="str">
        <f>IF(Impu.IVTNUCoef5a.Grupo.40.Anio1="","",Impu.IVTNUCoef5a.Grupo.40.Anio1)</f>
        <v/>
      </c>
      <c r="H49" s="54" t="str">
        <f>IF(Impu.IVTNUTipo5a.Grupo.40.Anio1="","",Impu.IVTNUTipo5a.Grupo.40.Anio1)</f>
        <v/>
      </c>
      <c r="I49" s="54" t="str">
        <f>IF(Impu.IVTNUCoef10a.Grupo.40.Anio1="","",Impu.IVTNUCoef10a.Grupo.40.Anio1)</f>
        <v/>
      </c>
      <c r="J49" s="54" t="str">
        <f>IF(Impu.IVTNUTipo10a.Grupo.40.Anio1="","",Impu.IVTNUTipo10a.Grupo.40.Anio1)</f>
        <v/>
      </c>
      <c r="K49" s="54" t="str">
        <f>IF(Impu.IVTNUCoef15a.Grupo.40.Anio1="","",Impu.IVTNUCoef15a.Grupo.40.Anio1)</f>
        <v/>
      </c>
      <c r="L49" s="54" t="str">
        <f>IF(Impu.IVTNUTipo15a.Grupo.40.Anio1="","",Impu.IVTNUTipo15a.Grupo.40.Anio1)</f>
        <v/>
      </c>
      <c r="M49" s="54" t="str">
        <f>IF(Impu.IVTNUCoef20a.Grupo.40.Anio1="","",Impu.IVTNUCoef20a.Grupo.40.Anio1)</f>
        <v/>
      </c>
      <c r="N49" s="54" t="str">
        <f>IF(Impu.IVTNUTipo20a.Grupo.40.Anio1="","",Impu.IVTNUTipo20a.Grupo.40.Anio1)</f>
        <v/>
      </c>
      <c r="O49"/>
    </row>
    <row r="50" spans="2:15" s="65" customFormat="1" ht="15" customHeight="1" hidden="1">
      <c r="B50" s="66" t="str">
        <f>IF(Impu.NomMun.Grupo.41.Anio1="","",Impu.NomMun.Grupo.41.Anio1)</f>
        <v/>
      </c>
      <c r="C50" s="67" t="str">
        <f>IF(Impu.NomProv.Grupo.41.Anio1="","",Impu.NomProv.Grupo.41.Anio1)</f>
        <v/>
      </c>
      <c r="D50" s="67" t="str">
        <f>IF(Impu.Pob.Grupo.41.Anio1="","",Impu.Pob.Grupo.41.Anio1)</f>
        <v/>
      </c>
      <c r="E50" s="54" t="str">
        <f>IF(Impu.Reduccion.Grupo.41.Anio1="","",Impu.Reduccion.Grupo.41.Anio1)</f>
        <v/>
      </c>
      <c r="F50" s="55" t="str">
        <f>IF(Impu.IngresoIIVTNU.Grupo.41.Anio1="","",Impu.IngresoIIVTNU.Grupo.41.Anio1)</f>
        <v/>
      </c>
      <c r="G50" s="54" t="str">
        <f>IF(Impu.IVTNUCoef5a.Grupo.41.Anio1="","",Impu.IVTNUCoef5a.Grupo.41.Anio1)</f>
        <v/>
      </c>
      <c r="H50" s="54" t="str">
        <f>IF(Impu.IVTNUTipo5a.Grupo.41.Anio1="","",Impu.IVTNUTipo5a.Grupo.41.Anio1)</f>
        <v/>
      </c>
      <c r="I50" s="54" t="str">
        <f>IF(Impu.IVTNUCoef10a.Grupo.41.Anio1="","",Impu.IVTNUCoef10a.Grupo.41.Anio1)</f>
        <v/>
      </c>
      <c r="J50" s="54" t="str">
        <f>IF(Impu.IVTNUTipo10a.Grupo.41.Anio1="","",Impu.IVTNUTipo10a.Grupo.41.Anio1)</f>
        <v/>
      </c>
      <c r="K50" s="54" t="str">
        <f>IF(Impu.IVTNUCoef15a.Grupo.41.Anio1="","",Impu.IVTNUCoef15a.Grupo.41.Anio1)</f>
        <v/>
      </c>
      <c r="L50" s="54" t="str">
        <f>IF(Impu.IVTNUTipo15a.Grupo.41.Anio1="","",Impu.IVTNUTipo15a.Grupo.41.Anio1)</f>
        <v/>
      </c>
      <c r="M50" s="54" t="str">
        <f>IF(Impu.IVTNUCoef20a.Grupo.41.Anio1="","",Impu.IVTNUCoef20a.Grupo.41.Anio1)</f>
        <v/>
      </c>
      <c r="N50" s="54" t="str">
        <f>IF(Impu.IVTNUTipo20a.Grupo.41.Anio1="","",Impu.IVTNUTipo20a.Grupo.41.Anio1)</f>
        <v/>
      </c>
      <c r="O50"/>
    </row>
    <row r="51" spans="2:15" s="65" customFormat="1" ht="15" customHeight="1" hidden="1">
      <c r="B51" s="66" t="str">
        <f>IF(Impu.NomMun.Grupo.42.Anio1="","",Impu.NomMun.Grupo.42.Anio1)</f>
        <v/>
      </c>
      <c r="C51" s="67" t="str">
        <f>IF(Impu.NomProv.Grupo.42.Anio1="","",Impu.NomProv.Grupo.42.Anio1)</f>
        <v/>
      </c>
      <c r="D51" s="67" t="str">
        <f>IF(Impu.Pob.Grupo.42.Anio1="","",Impu.Pob.Grupo.42.Anio1)</f>
        <v/>
      </c>
      <c r="E51" s="54" t="str">
        <f>IF(Impu.Reduccion.Grupo.42.Anio1="","",Impu.Reduccion.Grupo.42.Anio1)</f>
        <v/>
      </c>
      <c r="F51" s="55" t="str">
        <f>IF(Impu.IngresoIIVTNU.Grupo.42.Anio1="","",Impu.IngresoIIVTNU.Grupo.42.Anio1)</f>
        <v/>
      </c>
      <c r="G51" s="54" t="str">
        <f>IF(Impu.IVTNUCoef5a.Grupo.42.Anio1="","",Impu.IVTNUCoef5a.Grupo.42.Anio1)</f>
        <v/>
      </c>
      <c r="H51" s="54" t="str">
        <f>IF(Impu.IVTNUTipo5a.Grupo.42.Anio1="","",Impu.IVTNUTipo5a.Grupo.42.Anio1)</f>
        <v/>
      </c>
      <c r="I51" s="54" t="str">
        <f>IF(Impu.IVTNUCoef10a.Grupo.42.Anio1="","",Impu.IVTNUCoef10a.Grupo.42.Anio1)</f>
        <v/>
      </c>
      <c r="J51" s="54" t="str">
        <f>IF(Impu.IVTNUTipo10a.Grupo.42.Anio1="","",Impu.IVTNUTipo10a.Grupo.42.Anio1)</f>
        <v/>
      </c>
      <c r="K51" s="54" t="str">
        <f>IF(Impu.IVTNUCoef15a.Grupo.42.Anio1="","",Impu.IVTNUCoef15a.Grupo.42.Anio1)</f>
        <v/>
      </c>
      <c r="L51" s="54" t="str">
        <f>IF(Impu.IVTNUTipo15a.Grupo.42.Anio1="","",Impu.IVTNUTipo15a.Grupo.42.Anio1)</f>
        <v/>
      </c>
      <c r="M51" s="54" t="str">
        <f>IF(Impu.IVTNUCoef20a.Grupo.42.Anio1="","",Impu.IVTNUCoef20a.Grupo.42.Anio1)</f>
        <v/>
      </c>
      <c r="N51" s="54" t="str">
        <f>IF(Impu.IVTNUTipo20a.Grupo.42.Anio1="","",Impu.IVTNUTipo20a.Grupo.42.Anio1)</f>
        <v/>
      </c>
      <c r="O51"/>
    </row>
    <row r="52" spans="2:15" s="65" customFormat="1" ht="15" customHeight="1" hidden="1">
      <c r="B52" s="66" t="str">
        <f>IF(Impu.NomMun.Grupo.43.Anio1="","",Impu.NomMun.Grupo.43.Anio1)</f>
        <v/>
      </c>
      <c r="C52" s="67" t="str">
        <f>IF(Impu.NomProv.Grupo.43.Anio1="","",Impu.NomProv.Grupo.43.Anio1)</f>
        <v/>
      </c>
      <c r="D52" s="67" t="str">
        <f>IF(Impu.Pob.Grupo.43.Anio1="","",Impu.Pob.Grupo.43.Anio1)</f>
        <v/>
      </c>
      <c r="E52" s="54" t="str">
        <f>IF(Impu.Reduccion.Grupo.43.Anio1="","",Impu.Reduccion.Grupo.43.Anio1)</f>
        <v/>
      </c>
      <c r="F52" s="55" t="str">
        <f>IF(Impu.IngresoIIVTNU.Grupo.43.Anio1="","",Impu.IngresoIIVTNU.Grupo.43.Anio1)</f>
        <v/>
      </c>
      <c r="G52" s="54" t="str">
        <f>IF(Impu.IVTNUCoef5a.Grupo.43.Anio1="","",Impu.IVTNUCoef5a.Grupo.43.Anio1)</f>
        <v/>
      </c>
      <c r="H52" s="54" t="str">
        <f>IF(Impu.IVTNUTipo5a.Grupo.43.Anio1="","",Impu.IVTNUTipo5a.Grupo.43.Anio1)</f>
        <v/>
      </c>
      <c r="I52" s="54" t="str">
        <f>IF(Impu.IVTNUCoef10a.Grupo.43.Anio1="","",Impu.IVTNUCoef10a.Grupo.43.Anio1)</f>
        <v/>
      </c>
      <c r="J52" s="54" t="str">
        <f>IF(Impu.IVTNUTipo10a.Grupo.43.Anio1="","",Impu.IVTNUTipo10a.Grupo.43.Anio1)</f>
        <v/>
      </c>
      <c r="K52" s="54" t="str">
        <f>IF(Impu.IVTNUCoef15a.Grupo.43.Anio1="","",Impu.IVTNUCoef15a.Grupo.43.Anio1)</f>
        <v/>
      </c>
      <c r="L52" s="54" t="str">
        <f>IF(Impu.IVTNUTipo15a.Grupo.43.Anio1="","",Impu.IVTNUTipo15a.Grupo.43.Anio1)</f>
        <v/>
      </c>
      <c r="M52" s="54" t="str">
        <f>IF(Impu.IVTNUCoef20a.Grupo.43.Anio1="","",Impu.IVTNUCoef20a.Grupo.43.Anio1)</f>
        <v/>
      </c>
      <c r="N52" s="54" t="str">
        <f>IF(Impu.IVTNUTipo20a.Grupo.43.Anio1="","",Impu.IVTNUTipo20a.Grupo.43.Anio1)</f>
        <v/>
      </c>
      <c r="O52"/>
    </row>
    <row r="53" spans="2:15" s="65" customFormat="1" ht="15" customHeight="1" hidden="1">
      <c r="B53" s="66" t="str">
        <f>IF(Impu.NomMun.Grupo.44.Anio1="","",Impu.NomMun.Grupo.44.Anio1)</f>
        <v/>
      </c>
      <c r="C53" s="67" t="str">
        <f>IF(Impu.NomProv.Grupo.44.Anio1="","",Impu.NomProv.Grupo.44.Anio1)</f>
        <v/>
      </c>
      <c r="D53" s="67" t="str">
        <f>IF(Impu.Pob.Grupo.44.Anio1="","",Impu.Pob.Grupo.44.Anio1)</f>
        <v/>
      </c>
      <c r="E53" s="54" t="str">
        <f>IF(Impu.Reduccion.Grupo.44.Anio1="","",Impu.Reduccion.Grupo.44.Anio1)</f>
        <v/>
      </c>
      <c r="F53" s="55" t="str">
        <f>IF(Impu.IngresoIIVTNU.Grupo.44.Anio1="","",Impu.IngresoIIVTNU.Grupo.44.Anio1)</f>
        <v/>
      </c>
      <c r="G53" s="54" t="str">
        <f>IF(Impu.IVTNUCoef5a.Grupo.44.Anio1="","",Impu.IVTNUCoef5a.Grupo.44.Anio1)</f>
        <v/>
      </c>
      <c r="H53" s="54" t="str">
        <f>IF(Impu.IVTNUTipo5a.Grupo.44.Anio1="","",Impu.IVTNUTipo5a.Grupo.44.Anio1)</f>
        <v/>
      </c>
      <c r="I53" s="54" t="str">
        <f>IF(Impu.IVTNUCoef10a.Grupo.44.Anio1="","",Impu.IVTNUCoef10a.Grupo.44.Anio1)</f>
        <v/>
      </c>
      <c r="J53" s="54" t="str">
        <f>IF(Impu.IVTNUTipo10a.Grupo.44.Anio1="","",Impu.IVTNUTipo10a.Grupo.44.Anio1)</f>
        <v/>
      </c>
      <c r="K53" s="54" t="str">
        <f>IF(Impu.IVTNUCoef15a.Grupo.44.Anio1="","",Impu.IVTNUCoef15a.Grupo.44.Anio1)</f>
        <v/>
      </c>
      <c r="L53" s="54" t="str">
        <f>IF(Impu.IVTNUTipo15a.Grupo.44.Anio1="","",Impu.IVTNUTipo15a.Grupo.44.Anio1)</f>
        <v/>
      </c>
      <c r="M53" s="54" t="str">
        <f>IF(Impu.IVTNUCoef20a.Grupo.44.Anio1="","",Impu.IVTNUCoef20a.Grupo.44.Anio1)</f>
        <v/>
      </c>
      <c r="N53" s="54" t="str">
        <f>IF(Impu.IVTNUTipo20a.Grupo.44.Anio1="","",Impu.IVTNUTipo20a.Grupo.44.Anio1)</f>
        <v/>
      </c>
      <c r="O53"/>
    </row>
    <row r="54" spans="2:15" s="65" customFormat="1" ht="15" customHeight="1" hidden="1">
      <c r="B54" s="66" t="str">
        <f>IF(Impu.NomMun.Grupo.45.Anio1="","",Impu.NomMun.Grupo.45.Anio1)</f>
        <v/>
      </c>
      <c r="C54" s="67" t="str">
        <f>IF(Impu.NomProv.Grupo.45.Anio1="","",Impu.NomProv.Grupo.45.Anio1)</f>
        <v/>
      </c>
      <c r="D54" s="67" t="str">
        <f>IF(Impu.Pob.Grupo.45.Anio1="","",Impu.Pob.Grupo.45.Anio1)</f>
        <v/>
      </c>
      <c r="E54" s="54" t="str">
        <f>IF(Impu.Reduccion.Grupo.45.Anio1="","",Impu.Reduccion.Grupo.45.Anio1)</f>
        <v/>
      </c>
      <c r="F54" s="55" t="str">
        <f>IF(Impu.IngresoIIVTNU.Grupo.45.Anio1="","",Impu.IngresoIIVTNU.Grupo.45.Anio1)</f>
        <v/>
      </c>
      <c r="G54" s="54" t="str">
        <f>IF(Impu.IVTNUCoef5a.Grupo.45.Anio1="","",Impu.IVTNUCoef5a.Grupo.45.Anio1)</f>
        <v/>
      </c>
      <c r="H54" s="54" t="str">
        <f>IF(Impu.IVTNUTipo5a.Grupo.45.Anio1="","",Impu.IVTNUTipo5a.Grupo.45.Anio1)</f>
        <v/>
      </c>
      <c r="I54" s="54" t="str">
        <f>IF(Impu.IVTNUCoef10a.Grupo.45.Anio1="","",Impu.IVTNUCoef10a.Grupo.45.Anio1)</f>
        <v/>
      </c>
      <c r="J54" s="54" t="str">
        <f>IF(Impu.IVTNUTipo10a.Grupo.45.Anio1="","",Impu.IVTNUTipo10a.Grupo.45.Anio1)</f>
        <v/>
      </c>
      <c r="K54" s="54" t="str">
        <f>IF(Impu.IVTNUCoef15a.Grupo.45.Anio1="","",Impu.IVTNUCoef15a.Grupo.45.Anio1)</f>
        <v/>
      </c>
      <c r="L54" s="54" t="str">
        <f>IF(Impu.IVTNUTipo15a.Grupo.45.Anio1="","",Impu.IVTNUTipo15a.Grupo.45.Anio1)</f>
        <v/>
      </c>
      <c r="M54" s="54" t="str">
        <f>IF(Impu.IVTNUCoef20a.Grupo.45.Anio1="","",Impu.IVTNUCoef20a.Grupo.45.Anio1)</f>
        <v/>
      </c>
      <c r="N54" s="54" t="str">
        <f>IF(Impu.IVTNUTipo20a.Grupo.45.Anio1="","",Impu.IVTNUTipo20a.Grupo.45.Anio1)</f>
        <v/>
      </c>
      <c r="O54"/>
    </row>
    <row r="55" spans="2:15" s="65" customFormat="1" ht="15" customHeight="1" hidden="1">
      <c r="B55" s="66" t="str">
        <f>IF(Impu.NomMun.Grupo.46.Anio1="","",Impu.NomMun.Grupo.46.Anio1)</f>
        <v/>
      </c>
      <c r="C55" s="67" t="str">
        <f>IF(Impu.NomProv.Grupo.46.Anio1="","",Impu.NomProv.Grupo.46.Anio1)</f>
        <v/>
      </c>
      <c r="D55" s="67" t="str">
        <f>IF(Impu.Pob.Grupo.46.Anio1="","",Impu.Pob.Grupo.46.Anio1)</f>
        <v/>
      </c>
      <c r="E55" s="54" t="str">
        <f>IF(Impu.Reduccion.Grupo.46.Anio1="","",Impu.Reduccion.Grupo.46.Anio1)</f>
        <v/>
      </c>
      <c r="F55" s="55" t="str">
        <f>IF(Impu.IngresoIIVTNU.Grupo.46.Anio1="","",Impu.IngresoIIVTNU.Grupo.46.Anio1)</f>
        <v/>
      </c>
      <c r="G55" s="54" t="str">
        <f>IF(Impu.IVTNUCoef5a.Grupo.46.Anio1="","",Impu.IVTNUCoef5a.Grupo.46.Anio1)</f>
        <v/>
      </c>
      <c r="H55" s="54" t="str">
        <f>IF(Impu.IVTNUTipo5a.Grupo.46.Anio1="","",Impu.IVTNUTipo5a.Grupo.46.Anio1)</f>
        <v/>
      </c>
      <c r="I55" s="54" t="str">
        <f>IF(Impu.IVTNUCoef10a.Grupo.46.Anio1="","",Impu.IVTNUCoef10a.Grupo.46.Anio1)</f>
        <v/>
      </c>
      <c r="J55" s="54" t="str">
        <f>IF(Impu.IVTNUTipo10a.Grupo.46.Anio1="","",Impu.IVTNUTipo10a.Grupo.46.Anio1)</f>
        <v/>
      </c>
      <c r="K55" s="54" t="str">
        <f>IF(Impu.IVTNUCoef15a.Grupo.46.Anio1="","",Impu.IVTNUCoef15a.Grupo.46.Anio1)</f>
        <v/>
      </c>
      <c r="L55" s="54" t="str">
        <f>IF(Impu.IVTNUTipo15a.Grupo.46.Anio1="","",Impu.IVTNUTipo15a.Grupo.46.Anio1)</f>
        <v/>
      </c>
      <c r="M55" s="54" t="str">
        <f>IF(Impu.IVTNUCoef20a.Grupo.46.Anio1="","",Impu.IVTNUCoef20a.Grupo.46.Anio1)</f>
        <v/>
      </c>
      <c r="N55" s="54" t="str">
        <f>IF(Impu.IVTNUTipo20a.Grupo.46.Anio1="","",Impu.IVTNUTipo20a.Grupo.46.Anio1)</f>
        <v/>
      </c>
      <c r="O55"/>
    </row>
    <row r="56" spans="2:15" s="65" customFormat="1" ht="15" customHeight="1" hidden="1">
      <c r="B56" s="66" t="str">
        <f>IF(Impu.NomMun.Grupo.47.Anio1="","",Impu.NomMun.Grupo.47.Anio1)</f>
        <v/>
      </c>
      <c r="C56" s="67" t="str">
        <f>IF(Impu.NomProv.Grupo.47.Anio1="","",Impu.NomProv.Grupo.47.Anio1)</f>
        <v/>
      </c>
      <c r="D56" s="67" t="str">
        <f>IF(Impu.Pob.Grupo.47.Anio1="","",Impu.Pob.Grupo.47.Anio1)</f>
        <v/>
      </c>
      <c r="E56" s="54" t="str">
        <f>IF(Impu.Reduccion.Grupo.47.Anio1="","",Impu.Reduccion.Grupo.47.Anio1)</f>
        <v/>
      </c>
      <c r="F56" s="55" t="str">
        <f>IF(Impu.IngresoIIVTNU.Grupo.47.Anio1="","",Impu.IngresoIIVTNU.Grupo.47.Anio1)</f>
        <v/>
      </c>
      <c r="G56" s="54" t="str">
        <f>IF(Impu.IVTNUCoef5a.Grupo.47.Anio1="","",Impu.IVTNUCoef5a.Grupo.47.Anio1)</f>
        <v/>
      </c>
      <c r="H56" s="54" t="str">
        <f>IF(Impu.IVTNUTipo5a.Grupo.47.Anio1="","",Impu.IVTNUTipo5a.Grupo.47.Anio1)</f>
        <v/>
      </c>
      <c r="I56" s="54" t="str">
        <f>IF(Impu.IVTNUCoef10a.Grupo.47.Anio1="","",Impu.IVTNUCoef10a.Grupo.47.Anio1)</f>
        <v/>
      </c>
      <c r="J56" s="54" t="str">
        <f>IF(Impu.IVTNUTipo10a.Grupo.47.Anio1="","",Impu.IVTNUTipo10a.Grupo.47.Anio1)</f>
        <v/>
      </c>
      <c r="K56" s="54" t="str">
        <f>IF(Impu.IVTNUCoef15a.Grupo.47.Anio1="","",Impu.IVTNUCoef15a.Grupo.47.Anio1)</f>
        <v/>
      </c>
      <c r="L56" s="54" t="str">
        <f>IF(Impu.IVTNUTipo15a.Grupo.47.Anio1="","",Impu.IVTNUTipo15a.Grupo.47.Anio1)</f>
        <v/>
      </c>
      <c r="M56" s="54" t="str">
        <f>IF(Impu.IVTNUCoef20a.Grupo.47.Anio1="","",Impu.IVTNUCoef20a.Grupo.47.Anio1)</f>
        <v/>
      </c>
      <c r="N56" s="54" t="str">
        <f>IF(Impu.IVTNUTipo20a.Grupo.47.Anio1="","",Impu.IVTNUTipo20a.Grupo.47.Anio1)</f>
        <v/>
      </c>
      <c r="O56"/>
    </row>
    <row r="57" spans="2:15" s="65" customFormat="1" ht="15" customHeight="1" hidden="1">
      <c r="B57" s="66" t="str">
        <f>IF(Impu.NomMun.Grupo.48.Anio1="","",Impu.NomMun.Grupo.48.Anio1)</f>
        <v/>
      </c>
      <c r="C57" s="67" t="str">
        <f>IF(Impu.NomProv.Grupo.48.Anio1="","",Impu.NomProv.Grupo.48.Anio1)</f>
        <v/>
      </c>
      <c r="D57" s="67" t="str">
        <f>IF(Impu.Pob.Grupo.48.Anio1="","",Impu.Pob.Grupo.48.Anio1)</f>
        <v/>
      </c>
      <c r="E57" s="54" t="str">
        <f>IF(Impu.Reduccion.Grupo.48.Anio1="","",Impu.Reduccion.Grupo.48.Anio1)</f>
        <v/>
      </c>
      <c r="F57" s="55" t="str">
        <f>IF(Impu.IngresoIIVTNU.Grupo.48.Anio1="","",Impu.IngresoIIVTNU.Grupo.48.Anio1)</f>
        <v/>
      </c>
      <c r="G57" s="54" t="str">
        <f>IF(Impu.IVTNUCoef5a.Grupo.48.Anio1="","",Impu.IVTNUCoef5a.Grupo.48.Anio1)</f>
        <v/>
      </c>
      <c r="H57" s="54" t="str">
        <f>IF(Impu.IVTNUTipo5a.Grupo.48.Anio1="","",Impu.IVTNUTipo5a.Grupo.48.Anio1)</f>
        <v/>
      </c>
      <c r="I57" s="54" t="str">
        <f>IF(Impu.IVTNUCoef10a.Grupo.48.Anio1="","",Impu.IVTNUCoef10a.Grupo.48.Anio1)</f>
        <v/>
      </c>
      <c r="J57" s="54" t="str">
        <f>IF(Impu.IVTNUTipo10a.Grupo.48.Anio1="","",Impu.IVTNUTipo10a.Grupo.48.Anio1)</f>
        <v/>
      </c>
      <c r="K57" s="54" t="str">
        <f>IF(Impu.IVTNUCoef15a.Grupo.48.Anio1="","",Impu.IVTNUCoef15a.Grupo.48.Anio1)</f>
        <v/>
      </c>
      <c r="L57" s="54" t="str">
        <f>IF(Impu.IVTNUTipo15a.Grupo.48.Anio1="","",Impu.IVTNUTipo15a.Grupo.48.Anio1)</f>
        <v/>
      </c>
      <c r="M57" s="54" t="str">
        <f>IF(Impu.IVTNUCoef20a.Grupo.48.Anio1="","",Impu.IVTNUCoef20a.Grupo.48.Anio1)</f>
        <v/>
      </c>
      <c r="N57" s="54" t="str">
        <f>IF(Impu.IVTNUTipo20a.Grupo.48.Anio1="","",Impu.IVTNUTipo20a.Grupo.48.Anio1)</f>
        <v/>
      </c>
      <c r="O57"/>
    </row>
    <row r="58" spans="2:15" s="65" customFormat="1" ht="15" customHeight="1" hidden="1">
      <c r="B58" s="66" t="str">
        <f>IF(Impu.NomMun.Grupo.49.Anio1="","",Impu.NomMun.Grupo.49.Anio1)</f>
        <v/>
      </c>
      <c r="C58" s="67" t="str">
        <f>IF(Impu.NomProv.Grupo.49.Anio1="","",Impu.NomProv.Grupo.49.Anio1)</f>
        <v/>
      </c>
      <c r="D58" s="67" t="str">
        <f>IF(Impu.Pob.Grupo.49.Anio1="","",Impu.Pob.Grupo.49.Anio1)</f>
        <v/>
      </c>
      <c r="E58" s="54" t="str">
        <f>IF(Impu.Reduccion.Grupo.49.Anio1="","",Impu.Reduccion.Grupo.49.Anio1)</f>
        <v/>
      </c>
      <c r="F58" s="55" t="str">
        <f>IF(Impu.IngresoIIVTNU.Grupo.49.Anio1="","",Impu.IngresoIIVTNU.Grupo.49.Anio1)</f>
        <v/>
      </c>
      <c r="G58" s="54" t="str">
        <f>IF(Impu.IVTNUCoef5a.Grupo.49.Anio1="","",Impu.IVTNUCoef5a.Grupo.49.Anio1)</f>
        <v/>
      </c>
      <c r="H58" s="54" t="str">
        <f>IF(Impu.IVTNUTipo5a.Grupo.49.Anio1="","",Impu.IVTNUTipo5a.Grupo.49.Anio1)</f>
        <v/>
      </c>
      <c r="I58" s="54" t="str">
        <f>IF(Impu.IVTNUCoef10a.Grupo.49.Anio1="","",Impu.IVTNUCoef10a.Grupo.49.Anio1)</f>
        <v/>
      </c>
      <c r="J58" s="54" t="str">
        <f>IF(Impu.IVTNUTipo10a.Grupo.49.Anio1="","",Impu.IVTNUTipo10a.Grupo.49.Anio1)</f>
        <v/>
      </c>
      <c r="K58" s="54" t="str">
        <f>IF(Impu.IVTNUCoef15a.Grupo.49.Anio1="","",Impu.IVTNUCoef15a.Grupo.49.Anio1)</f>
        <v/>
      </c>
      <c r="L58" s="54" t="str">
        <f>IF(Impu.IVTNUTipo15a.Grupo.49.Anio1="","",Impu.IVTNUTipo15a.Grupo.49.Anio1)</f>
        <v/>
      </c>
      <c r="M58" s="54" t="str">
        <f>IF(Impu.IVTNUCoef20a.Grupo.49.Anio1="","",Impu.IVTNUCoef20a.Grupo.49.Anio1)</f>
        <v/>
      </c>
      <c r="N58" s="54" t="str">
        <f>IF(Impu.IVTNUTipo20a.Grupo.49.Anio1="","",Impu.IVTNUTipo20a.Grupo.49.Anio1)</f>
        <v/>
      </c>
      <c r="O58"/>
    </row>
    <row r="59" spans="2:15" s="65" customFormat="1" ht="15" customHeight="1" hidden="1">
      <c r="B59" s="66" t="str">
        <f>IF(Impu.NomMun.Grupo.50.Anio1="","",Impu.NomMun.Grupo.50.Anio1)</f>
        <v/>
      </c>
      <c r="C59" s="67" t="str">
        <f>IF(Impu.NomProv.Grupo.50.Anio1="","",Impu.NomProv.Grupo.50.Anio1)</f>
        <v/>
      </c>
      <c r="D59" s="67" t="str">
        <f>IF(Impu.Pob.Grupo.50.Anio1="","",Impu.Pob.Grupo.50.Anio1)</f>
        <v/>
      </c>
      <c r="E59" s="54" t="str">
        <f>IF(Impu.Reduccion.Grupo.50.Anio1="","",Impu.Reduccion.Grupo.50.Anio1)</f>
        <v/>
      </c>
      <c r="F59" s="55" t="str">
        <f>IF(Impu.IngresoIIVTNU.Grupo.50.Anio1="","",Impu.IngresoIIVTNU.Grupo.50.Anio1)</f>
        <v/>
      </c>
      <c r="G59" s="54" t="str">
        <f>IF(Impu.IVTNUCoef5a.Grupo.50.Anio1="","",Impu.IVTNUCoef5a.Grupo.50.Anio1)</f>
        <v/>
      </c>
      <c r="H59" s="54" t="str">
        <f>IF(Impu.IVTNUTipo5a.Grupo.50.Anio1="","",Impu.IVTNUTipo5a.Grupo.50.Anio1)</f>
        <v/>
      </c>
      <c r="I59" s="54" t="str">
        <f>IF(Impu.IVTNUCoef10a.Grupo.50.Anio1="","",Impu.IVTNUCoef10a.Grupo.50.Anio1)</f>
        <v/>
      </c>
      <c r="J59" s="54" t="str">
        <f>IF(Impu.IVTNUTipo10a.Grupo.50.Anio1="","",Impu.IVTNUTipo10a.Grupo.50.Anio1)</f>
        <v/>
      </c>
      <c r="K59" s="54" t="str">
        <f>IF(Impu.IVTNUCoef15a.Grupo.50.Anio1="","",Impu.IVTNUCoef15a.Grupo.50.Anio1)</f>
        <v/>
      </c>
      <c r="L59" s="54" t="str">
        <f>IF(Impu.IVTNUTipo15a.Grupo.50.Anio1="","",Impu.IVTNUTipo15a.Grupo.50.Anio1)</f>
        <v/>
      </c>
      <c r="M59" s="54" t="str">
        <f>IF(Impu.IVTNUCoef20a.Grupo.50.Anio1="","",Impu.IVTNUCoef20a.Grupo.50.Anio1)</f>
        <v/>
      </c>
      <c r="N59" s="54" t="str">
        <f>IF(Impu.IVTNUTipo20a.Grupo.50.Anio1="","",Impu.IVTNUTipo20a.Grupo.50.Anio1)</f>
        <v/>
      </c>
      <c r="O59"/>
    </row>
    <row r="60" spans="2:15" s="65" customFormat="1" ht="15" customHeight="1" hidden="1">
      <c r="B60" s="66" t="str">
        <f>IF(Impu.NomMun.Grupo.51.Anio1="","",Impu.NomMun.Grupo.51.Anio1)</f>
        <v/>
      </c>
      <c r="C60" s="67" t="str">
        <f>IF(Impu.NomProv.Grupo.51.Anio1="","",Impu.NomProv.Grupo.51.Anio1)</f>
        <v/>
      </c>
      <c r="D60" s="67" t="str">
        <f>IF(Impu.Pob.Grupo.51.Anio1="","",Impu.Pob.Grupo.51.Anio1)</f>
        <v/>
      </c>
      <c r="E60" s="54" t="str">
        <f>IF(Impu.Reduccion.Grupo.51.Anio1="","",Impu.Reduccion.Grupo.51.Anio1)</f>
        <v/>
      </c>
      <c r="F60" s="55" t="str">
        <f>IF(Impu.IngresoIIVTNU.Grupo.51.Anio1="","",Impu.IngresoIIVTNU.Grupo.51.Anio1)</f>
        <v/>
      </c>
      <c r="G60" s="54" t="str">
        <f>IF(Impu.IVTNUCoef5a.Grupo.51.Anio1="","",Impu.IVTNUCoef5a.Grupo.51.Anio1)</f>
        <v/>
      </c>
      <c r="H60" s="54" t="str">
        <f>IF(Impu.IVTNUTipo5a.Grupo.51.Anio1="","",Impu.IVTNUTipo5a.Grupo.51.Anio1)</f>
        <v/>
      </c>
      <c r="I60" s="54" t="str">
        <f>IF(Impu.IVTNUCoef10a.Grupo.51.Anio1="","",Impu.IVTNUCoef10a.Grupo.51.Anio1)</f>
        <v/>
      </c>
      <c r="J60" s="54" t="str">
        <f>IF(Impu.IVTNUTipo10a.Grupo.51.Anio1="","",Impu.IVTNUTipo10a.Grupo.51.Anio1)</f>
        <v/>
      </c>
      <c r="K60" s="54" t="str">
        <f>IF(Impu.IVTNUCoef15a.Grupo.51.Anio1="","",Impu.IVTNUCoef15a.Grupo.51.Anio1)</f>
        <v/>
      </c>
      <c r="L60" s="54" t="str">
        <f>IF(Impu.IVTNUTipo15a.Grupo.51.Anio1="","",Impu.IVTNUTipo15a.Grupo.51.Anio1)</f>
        <v/>
      </c>
      <c r="M60" s="54" t="str">
        <f>IF(Impu.IVTNUCoef20a.Grupo.51.Anio1="","",Impu.IVTNUCoef20a.Grupo.51.Anio1)</f>
        <v/>
      </c>
      <c r="N60" s="54" t="str">
        <f>IF(Impu.IVTNUTipo20a.Grupo.51.Anio1="","",Impu.IVTNUTipo20a.Grupo.51.Anio1)</f>
        <v/>
      </c>
      <c r="O60"/>
    </row>
    <row r="61" spans="2:15" s="65" customFormat="1" ht="15" customHeight="1" hidden="1">
      <c r="B61" s="66" t="str">
        <f>IF(Impu.NomMun.Grupo.52.Anio1="","",Impu.NomMun.Grupo.52.Anio1)</f>
        <v/>
      </c>
      <c r="C61" s="67" t="str">
        <f>IF(Impu.NomProv.Grupo.52.Anio1="","",Impu.NomProv.Grupo.52.Anio1)</f>
        <v/>
      </c>
      <c r="D61" s="67" t="str">
        <f>IF(Impu.Pob.Grupo.52.Anio1="","",Impu.Pob.Grupo.52.Anio1)</f>
        <v/>
      </c>
      <c r="E61" s="54" t="str">
        <f>IF(Impu.Reduccion.Grupo.52.Anio1="","",Impu.Reduccion.Grupo.52.Anio1)</f>
        <v/>
      </c>
      <c r="F61" s="55" t="str">
        <f>IF(Impu.IngresoIIVTNU.Grupo.52.Anio1="","",Impu.IngresoIIVTNU.Grupo.52.Anio1)</f>
        <v/>
      </c>
      <c r="G61" s="54" t="str">
        <f>IF(Impu.IVTNUCoef5a.Grupo.52.Anio1="","",Impu.IVTNUCoef5a.Grupo.52.Anio1)</f>
        <v/>
      </c>
      <c r="H61" s="54" t="str">
        <f>IF(Impu.IVTNUTipo5a.Grupo.52.Anio1="","",Impu.IVTNUTipo5a.Grupo.52.Anio1)</f>
        <v/>
      </c>
      <c r="I61" s="54" t="str">
        <f>IF(Impu.IVTNUCoef10a.Grupo.52.Anio1="","",Impu.IVTNUCoef10a.Grupo.52.Anio1)</f>
        <v/>
      </c>
      <c r="J61" s="54" t="str">
        <f>IF(Impu.IVTNUTipo10a.Grupo.52.Anio1="","",Impu.IVTNUTipo10a.Grupo.52.Anio1)</f>
        <v/>
      </c>
      <c r="K61" s="54" t="str">
        <f>IF(Impu.IVTNUCoef15a.Grupo.52.Anio1="","",Impu.IVTNUCoef15a.Grupo.52.Anio1)</f>
        <v/>
      </c>
      <c r="L61" s="54" t="str">
        <f>IF(Impu.IVTNUTipo15a.Grupo.52.Anio1="","",Impu.IVTNUTipo15a.Grupo.52.Anio1)</f>
        <v/>
      </c>
      <c r="M61" s="54" t="str">
        <f>IF(Impu.IVTNUCoef20a.Grupo.52.Anio1="","",Impu.IVTNUCoef20a.Grupo.52.Anio1)</f>
        <v/>
      </c>
      <c r="N61" s="54" t="str">
        <f>IF(Impu.IVTNUTipo20a.Grupo.52.Anio1="","",Impu.IVTNUTipo20a.Grupo.52.Anio1)</f>
        <v/>
      </c>
      <c r="O61"/>
    </row>
    <row r="62" spans="2:15" s="65" customFormat="1" ht="15" customHeight="1" hidden="1">
      <c r="B62" s="66" t="str">
        <f>IF(Impu.NomMun.Grupo.53.Anio1="","",Impu.NomMun.Grupo.53.Anio1)</f>
        <v/>
      </c>
      <c r="C62" s="67" t="str">
        <f>IF(Impu.NomProv.Grupo.53.Anio1="","",Impu.NomProv.Grupo.53.Anio1)</f>
        <v/>
      </c>
      <c r="D62" s="67" t="str">
        <f>IF(Impu.Pob.Grupo.53.Anio1="","",Impu.Pob.Grupo.53.Anio1)</f>
        <v/>
      </c>
      <c r="E62" s="54" t="str">
        <f>IF(Impu.Reduccion.Grupo.53.Anio1="","",Impu.Reduccion.Grupo.53.Anio1)</f>
        <v/>
      </c>
      <c r="F62" s="55" t="str">
        <f>IF(Impu.IngresoIIVTNU.Grupo.53.Anio1="","",Impu.IngresoIIVTNU.Grupo.53.Anio1)</f>
        <v/>
      </c>
      <c r="G62" s="54" t="str">
        <f>IF(Impu.IVTNUCoef5a.Grupo.53.Anio1="","",Impu.IVTNUCoef5a.Grupo.53.Anio1)</f>
        <v/>
      </c>
      <c r="H62" s="54" t="str">
        <f>IF(Impu.IVTNUTipo5a.Grupo.53.Anio1="","",Impu.IVTNUTipo5a.Grupo.53.Anio1)</f>
        <v/>
      </c>
      <c r="I62" s="54" t="str">
        <f>IF(Impu.IVTNUCoef10a.Grupo.53.Anio1="","",Impu.IVTNUCoef10a.Grupo.53.Anio1)</f>
        <v/>
      </c>
      <c r="J62" s="54" t="str">
        <f>IF(Impu.IVTNUTipo10a.Grupo.53.Anio1="","",Impu.IVTNUTipo10a.Grupo.53.Anio1)</f>
        <v/>
      </c>
      <c r="K62" s="54" t="str">
        <f>IF(Impu.IVTNUCoef15a.Grupo.53.Anio1="","",Impu.IVTNUCoef15a.Grupo.53.Anio1)</f>
        <v/>
      </c>
      <c r="L62" s="54" t="str">
        <f>IF(Impu.IVTNUTipo15a.Grupo.53.Anio1="","",Impu.IVTNUTipo15a.Grupo.53.Anio1)</f>
        <v/>
      </c>
      <c r="M62" s="54" t="str">
        <f>IF(Impu.IVTNUCoef20a.Grupo.53.Anio1="","",Impu.IVTNUCoef20a.Grupo.53.Anio1)</f>
        <v/>
      </c>
      <c r="N62" s="54" t="str">
        <f>IF(Impu.IVTNUTipo20a.Grupo.53.Anio1="","",Impu.IVTNUTipo20a.Grupo.53.Anio1)</f>
        <v/>
      </c>
      <c r="O62"/>
    </row>
    <row r="63" spans="2:15" s="65" customFormat="1" ht="15" customHeight="1" hidden="1">
      <c r="B63" s="66" t="str">
        <f>IF(Impu.NomMun.Grupo.54.Anio1="","",Impu.NomMun.Grupo.54.Anio1)</f>
        <v/>
      </c>
      <c r="C63" s="67" t="str">
        <f>IF(Impu.NomProv.Grupo.54.Anio1="","",Impu.NomProv.Grupo.54.Anio1)</f>
        <v/>
      </c>
      <c r="D63" s="67" t="str">
        <f>IF(Impu.Pob.Grupo.54.Anio1="","",Impu.Pob.Grupo.54.Anio1)</f>
        <v/>
      </c>
      <c r="E63" s="54" t="str">
        <f>IF(Impu.Reduccion.Grupo.54.Anio1="","",Impu.Reduccion.Grupo.54.Anio1)</f>
        <v/>
      </c>
      <c r="F63" s="55" t="str">
        <f>IF(Impu.IngresoIIVTNU.Grupo.54.Anio1="","",Impu.IngresoIIVTNU.Grupo.54.Anio1)</f>
        <v/>
      </c>
      <c r="G63" s="54" t="str">
        <f>IF(Impu.IVTNUCoef5a.Grupo.54.Anio1="","",Impu.IVTNUCoef5a.Grupo.54.Anio1)</f>
        <v/>
      </c>
      <c r="H63" s="54" t="str">
        <f>IF(Impu.IVTNUTipo5a.Grupo.54.Anio1="","",Impu.IVTNUTipo5a.Grupo.54.Anio1)</f>
        <v/>
      </c>
      <c r="I63" s="54" t="str">
        <f>IF(Impu.IVTNUCoef10a.Grupo.54.Anio1="","",Impu.IVTNUCoef10a.Grupo.54.Anio1)</f>
        <v/>
      </c>
      <c r="J63" s="54" t="str">
        <f>IF(Impu.IVTNUTipo10a.Grupo.54.Anio1="","",Impu.IVTNUTipo10a.Grupo.54.Anio1)</f>
        <v/>
      </c>
      <c r="K63" s="54" t="str">
        <f>IF(Impu.IVTNUCoef15a.Grupo.54.Anio1="","",Impu.IVTNUCoef15a.Grupo.54.Anio1)</f>
        <v/>
      </c>
      <c r="L63" s="54" t="str">
        <f>IF(Impu.IVTNUTipo15a.Grupo.54.Anio1="","",Impu.IVTNUTipo15a.Grupo.54.Anio1)</f>
        <v/>
      </c>
      <c r="M63" s="54" t="str">
        <f>IF(Impu.IVTNUCoef20a.Grupo.54.Anio1="","",Impu.IVTNUCoef20a.Grupo.54.Anio1)</f>
        <v/>
      </c>
      <c r="N63" s="54" t="str">
        <f>IF(Impu.IVTNUTipo20a.Grupo.54.Anio1="","",Impu.IVTNUTipo20a.Grupo.54.Anio1)</f>
        <v/>
      </c>
      <c r="O63"/>
    </row>
    <row r="64" spans="2:15" s="65" customFormat="1" ht="15" customHeight="1" hidden="1">
      <c r="B64" s="66" t="str">
        <f>IF(Impu.NomMun.Grupo.55.Anio1="","",Impu.NomMun.Grupo.55.Anio1)</f>
        <v/>
      </c>
      <c r="C64" s="67" t="str">
        <f>IF(Impu.NomProv.Grupo.55.Anio1="","",Impu.NomProv.Grupo.55.Anio1)</f>
        <v/>
      </c>
      <c r="D64" s="67" t="str">
        <f>IF(Impu.Pob.Grupo.55.Anio1="","",Impu.Pob.Grupo.55.Anio1)</f>
        <v/>
      </c>
      <c r="E64" s="54" t="str">
        <f>IF(Impu.Reduccion.Grupo.55.Anio1="","",Impu.Reduccion.Grupo.55.Anio1)</f>
        <v/>
      </c>
      <c r="F64" s="55" t="str">
        <f>IF(Impu.IngresoIIVTNU.Grupo.55.Anio1="","",Impu.IngresoIIVTNU.Grupo.55.Anio1)</f>
        <v/>
      </c>
      <c r="G64" s="54" t="str">
        <f>IF(Impu.IVTNUCoef5a.Grupo.55.Anio1="","",Impu.IVTNUCoef5a.Grupo.55.Anio1)</f>
        <v/>
      </c>
      <c r="H64" s="54" t="str">
        <f>IF(Impu.IVTNUTipo5a.Grupo.55.Anio1="","",Impu.IVTNUTipo5a.Grupo.55.Anio1)</f>
        <v/>
      </c>
      <c r="I64" s="54" t="str">
        <f>IF(Impu.IVTNUCoef10a.Grupo.55.Anio1="","",Impu.IVTNUCoef10a.Grupo.55.Anio1)</f>
        <v/>
      </c>
      <c r="J64" s="54" t="str">
        <f>IF(Impu.IVTNUTipo10a.Grupo.55.Anio1="","",Impu.IVTNUTipo10a.Grupo.55.Anio1)</f>
        <v/>
      </c>
      <c r="K64" s="54" t="str">
        <f>IF(Impu.IVTNUCoef15a.Grupo.55.Anio1="","",Impu.IVTNUCoef15a.Grupo.55.Anio1)</f>
        <v/>
      </c>
      <c r="L64" s="54" t="str">
        <f>IF(Impu.IVTNUTipo15a.Grupo.55.Anio1="","",Impu.IVTNUTipo15a.Grupo.55.Anio1)</f>
        <v/>
      </c>
      <c r="M64" s="54" t="str">
        <f>IF(Impu.IVTNUCoef20a.Grupo.55.Anio1="","",Impu.IVTNUCoef20a.Grupo.55.Anio1)</f>
        <v/>
      </c>
      <c r="N64" s="54" t="str">
        <f>IF(Impu.IVTNUTipo20a.Grupo.55.Anio1="","",Impu.IVTNUTipo20a.Grupo.55.Anio1)</f>
        <v/>
      </c>
      <c r="O64"/>
    </row>
    <row r="65" spans="2:15" s="65" customFormat="1" ht="15" customHeight="1" hidden="1">
      <c r="B65" s="66" t="str">
        <f>IF(Impu.NomMun.Grupo.56.Anio1="","",Impu.NomMun.Grupo.56.Anio1)</f>
        <v/>
      </c>
      <c r="C65" s="67" t="str">
        <f>IF(Impu.NomProv.Grupo.56.Anio1="","",Impu.NomProv.Grupo.56.Anio1)</f>
        <v/>
      </c>
      <c r="D65" s="67" t="str">
        <f>IF(Impu.Pob.Grupo.56.Anio1="","",Impu.Pob.Grupo.56.Anio1)</f>
        <v/>
      </c>
      <c r="E65" s="54" t="str">
        <f>IF(Impu.Reduccion.Grupo.56.Anio1="","",Impu.Reduccion.Grupo.56.Anio1)</f>
        <v/>
      </c>
      <c r="F65" s="55" t="str">
        <f>IF(Impu.IngresoIIVTNU.Grupo.56.Anio1="","",Impu.IngresoIIVTNU.Grupo.56.Anio1)</f>
        <v/>
      </c>
      <c r="G65" s="54" t="str">
        <f>IF(Impu.IVTNUCoef5a.Grupo.56.Anio1="","",Impu.IVTNUCoef5a.Grupo.56.Anio1)</f>
        <v/>
      </c>
      <c r="H65" s="54" t="str">
        <f>IF(Impu.IVTNUTipo5a.Grupo.56.Anio1="","",Impu.IVTNUTipo5a.Grupo.56.Anio1)</f>
        <v/>
      </c>
      <c r="I65" s="54" t="str">
        <f>IF(Impu.IVTNUCoef10a.Grupo.56.Anio1="","",Impu.IVTNUCoef10a.Grupo.56.Anio1)</f>
        <v/>
      </c>
      <c r="J65" s="54" t="str">
        <f>IF(Impu.IVTNUTipo10a.Grupo.56.Anio1="","",Impu.IVTNUTipo10a.Grupo.56.Anio1)</f>
        <v/>
      </c>
      <c r="K65" s="54" t="str">
        <f>IF(Impu.IVTNUCoef15a.Grupo.56.Anio1="","",Impu.IVTNUCoef15a.Grupo.56.Anio1)</f>
        <v/>
      </c>
      <c r="L65" s="54" t="str">
        <f>IF(Impu.IVTNUTipo15a.Grupo.56.Anio1="","",Impu.IVTNUTipo15a.Grupo.56.Anio1)</f>
        <v/>
      </c>
      <c r="M65" s="54" t="str">
        <f>IF(Impu.IVTNUCoef20a.Grupo.56.Anio1="","",Impu.IVTNUCoef20a.Grupo.56.Anio1)</f>
        <v/>
      </c>
      <c r="N65" s="54" t="str">
        <f>IF(Impu.IVTNUTipo20a.Grupo.56.Anio1="","",Impu.IVTNUTipo20a.Grupo.56.Anio1)</f>
        <v/>
      </c>
      <c r="O65"/>
    </row>
    <row r="66" spans="2:15" s="65" customFormat="1" ht="15" customHeight="1" hidden="1">
      <c r="B66" s="66" t="str">
        <f>IF(Impu.NomMun.Grupo.57.Anio1="","",Impu.NomMun.Grupo.57.Anio1)</f>
        <v/>
      </c>
      <c r="C66" s="67" t="str">
        <f>IF(Impu.NomProv.Grupo.57.Anio1="","",Impu.NomProv.Grupo.57.Anio1)</f>
        <v/>
      </c>
      <c r="D66" s="67" t="str">
        <f>IF(Impu.Pob.Grupo.57.Anio1="","",Impu.Pob.Grupo.57.Anio1)</f>
        <v/>
      </c>
      <c r="E66" s="54" t="str">
        <f>IF(Impu.Reduccion.Grupo.57.Anio1="","",Impu.Reduccion.Grupo.57.Anio1)</f>
        <v/>
      </c>
      <c r="F66" s="55" t="str">
        <f>IF(Impu.IngresoIIVTNU.Grupo.57.Anio1="","",Impu.IngresoIIVTNU.Grupo.57.Anio1)</f>
        <v/>
      </c>
      <c r="G66" s="54" t="str">
        <f>IF(Impu.IVTNUCoef5a.Grupo.57.Anio1="","",Impu.IVTNUCoef5a.Grupo.57.Anio1)</f>
        <v/>
      </c>
      <c r="H66" s="54" t="str">
        <f>IF(Impu.IVTNUTipo5a.Grupo.57.Anio1="","",Impu.IVTNUTipo5a.Grupo.57.Anio1)</f>
        <v/>
      </c>
      <c r="I66" s="54" t="str">
        <f>IF(Impu.IVTNUCoef10a.Grupo.57.Anio1="","",Impu.IVTNUCoef10a.Grupo.57.Anio1)</f>
        <v/>
      </c>
      <c r="J66" s="54" t="str">
        <f>IF(Impu.IVTNUTipo10a.Grupo.57.Anio1="","",Impu.IVTNUTipo10a.Grupo.57.Anio1)</f>
        <v/>
      </c>
      <c r="K66" s="54" t="str">
        <f>IF(Impu.IVTNUCoef15a.Grupo.57.Anio1="","",Impu.IVTNUCoef15a.Grupo.57.Anio1)</f>
        <v/>
      </c>
      <c r="L66" s="54" t="str">
        <f>IF(Impu.IVTNUTipo15a.Grupo.57.Anio1="","",Impu.IVTNUTipo15a.Grupo.57.Anio1)</f>
        <v/>
      </c>
      <c r="M66" s="54" t="str">
        <f>IF(Impu.IVTNUCoef20a.Grupo.57.Anio1="","",Impu.IVTNUCoef20a.Grupo.57.Anio1)</f>
        <v/>
      </c>
      <c r="N66" s="54" t="str">
        <f>IF(Impu.IVTNUTipo20a.Grupo.57.Anio1="","",Impu.IVTNUTipo20a.Grupo.57.Anio1)</f>
        <v/>
      </c>
      <c r="O66"/>
    </row>
    <row r="67" spans="2:15" s="65" customFormat="1" ht="15" customHeight="1" hidden="1">
      <c r="B67" s="66" t="str">
        <f>IF(Impu.NomMun.Grupo.58.Anio1="","",Impu.NomMun.Grupo.58.Anio1)</f>
        <v/>
      </c>
      <c r="C67" s="67" t="str">
        <f>IF(Impu.NomProv.Grupo.58.Anio1="","",Impu.NomProv.Grupo.58.Anio1)</f>
        <v/>
      </c>
      <c r="D67" s="67" t="str">
        <f>IF(Impu.Pob.Grupo.58.Anio1="","",Impu.Pob.Grupo.58.Anio1)</f>
        <v/>
      </c>
      <c r="E67" s="54" t="str">
        <f>IF(Impu.Reduccion.Grupo.58.Anio1="","",Impu.Reduccion.Grupo.58.Anio1)</f>
        <v/>
      </c>
      <c r="F67" s="55" t="str">
        <f>IF(Impu.IngresoIIVTNU.Grupo.58.Anio1="","",Impu.IngresoIIVTNU.Grupo.58.Anio1)</f>
        <v/>
      </c>
      <c r="G67" s="54" t="str">
        <f>IF(Impu.IVTNUCoef5a.Grupo.58.Anio1="","",Impu.IVTNUCoef5a.Grupo.58.Anio1)</f>
        <v/>
      </c>
      <c r="H67" s="54" t="str">
        <f>IF(Impu.IVTNUTipo5a.Grupo.58.Anio1="","",Impu.IVTNUTipo5a.Grupo.58.Anio1)</f>
        <v/>
      </c>
      <c r="I67" s="54" t="str">
        <f>IF(Impu.IVTNUCoef10a.Grupo.58.Anio1="","",Impu.IVTNUCoef10a.Grupo.58.Anio1)</f>
        <v/>
      </c>
      <c r="J67" s="54" t="str">
        <f>IF(Impu.IVTNUTipo10a.Grupo.58.Anio1="","",Impu.IVTNUTipo10a.Grupo.58.Anio1)</f>
        <v/>
      </c>
      <c r="K67" s="54" t="str">
        <f>IF(Impu.IVTNUCoef15a.Grupo.58.Anio1="","",Impu.IVTNUCoef15a.Grupo.58.Anio1)</f>
        <v/>
      </c>
      <c r="L67" s="54" t="str">
        <f>IF(Impu.IVTNUTipo15a.Grupo.58.Anio1="","",Impu.IVTNUTipo15a.Grupo.58.Anio1)</f>
        <v/>
      </c>
      <c r="M67" s="54" t="str">
        <f>IF(Impu.IVTNUCoef20a.Grupo.58.Anio1="","",Impu.IVTNUCoef20a.Grupo.58.Anio1)</f>
        <v/>
      </c>
      <c r="N67" s="54" t="str">
        <f>IF(Impu.IVTNUTipo20a.Grupo.58.Anio1="","",Impu.IVTNUTipo20a.Grupo.58.Anio1)</f>
        <v/>
      </c>
      <c r="O67"/>
    </row>
    <row r="68" spans="2:15" ht="15" customHeight="1">
      <c r="B68" s="56" t="s">
        <v>11</v>
      </c>
      <c r="C68" s="57"/>
      <c r="D68" s="57">
        <f>AVERAGE(D10:D67)</f>
        <v>342051.45454545453</v>
      </c>
      <c r="E68" s="58">
        <f>AVERAGE(E10:E67)</f>
        <v>0</v>
      </c>
      <c r="F68" s="59">
        <f>AVERAGE(F10:F67)</f>
        <v>46106688.706363641</v>
      </c>
      <c r="G68" s="58">
        <f>AVERAGE(G10:G67)</f>
        <v>3.3636363636363638</v>
      </c>
      <c r="H68" s="58">
        <f>AVERAGE(H10:H67)</f>
        <v>24.709090909090907</v>
      </c>
      <c r="I68" s="58">
        <f>AVERAGE(I10:I67)</f>
        <v>3.1181818181818182</v>
      </c>
      <c r="J68" s="58">
        <f>AVERAGE(J10:J67)</f>
        <v>24.709090909090907</v>
      </c>
      <c r="K68" s="58">
        <f>AVERAGE(K10:K67)</f>
        <v>2.9272727272727272</v>
      </c>
      <c r="L68" s="58">
        <f>AVERAGE(L10:L67)</f>
        <v>24.709090909090907</v>
      </c>
      <c r="M68" s="58">
        <f>AVERAGE(M10:M67)</f>
        <v>2.8090909090909091</v>
      </c>
      <c r="N68" s="58">
        <f>AVERAGE(N10:N67)</f>
        <v>24.709090909090907</v>
      </c>
      <c r="O68"/>
    </row>
    <row r="69" spans="2:15" ht="15" customHeight="1">
      <c r="B69" s="60" t="s">
        <v>12</v>
      </c>
      <c r="C69" s="61"/>
      <c r="D69" s="61"/>
      <c r="E69" s="62"/>
      <c r="F69" s="62"/>
      <c r="G69" s="63">
        <v>3.7000000000000002</v>
      </c>
      <c r="H69" s="64">
        <v>30</v>
      </c>
      <c r="I69" s="64">
        <v>3.5</v>
      </c>
      <c r="J69" s="64">
        <v>30</v>
      </c>
      <c r="K69" s="64">
        <v>3.2000000000000002</v>
      </c>
      <c r="L69" s="64">
        <v>30</v>
      </c>
      <c r="M69" s="64">
        <v>3</v>
      </c>
      <c r="N69" s="64">
        <v>30</v>
      </c>
      <c r="O69"/>
    </row>
    <row r="70" spans="2:15" ht="15" customHeight="1">
      <c r="B70" s="68" t="str">
        <f>CONCATENATE("Datos de liquidación de ",Ctxt.MIC.Anio1)</f>
        <v>Datos de liquidación de 2020</v>
      </c>
      <c r="C70" s="68"/>
      <c r="D70" s="68"/>
      <c r="E70" s="68"/>
      <c r="F70" s="68"/>
      <c r="G70" s="68"/>
      <c r="H70" s="68"/>
      <c r="I70" s="68"/>
      <c r="J70" s="68"/>
      <c r="K70" s="68"/>
      <c r="L70" s="68"/>
      <c r="M70" s="68"/>
      <c r="N70" s="68"/>
      <c r="O70"/>
    </row>
    <row r="71" spans="2:15" ht="15" customHeight="1">
      <c r="B71" s="69" t="s">
        <v>13</v>
      </c>
      <c r="C71" s="69"/>
      <c r="D71" s="69"/>
      <c r="E71" s="69"/>
      <c r="F71" s="69"/>
      <c r="G71" s="69"/>
      <c r="H71" s="69"/>
      <c r="I71" s="69"/>
      <c r="J71" s="69"/>
      <c r="K71" s="69"/>
      <c r="L71" s="69"/>
      <c r="M71" s="69"/>
      <c r="N71" s="69"/>
      <c r="O71"/>
    </row>
  </sheetData>
  <sheetProtection selectLockedCells="1" selectUnlockedCells="1"/>
  <autoFilter ref="B9:N71">
    <filterColumn colId="0">
      <customFilters>
        <customFilter operator="notEqual" val=" "/>
      </customFilters>
    </filterColumn>
  </autoFilter>
  <mergeCells count="10">
    <mergeCell ref="B70:N70"/>
    <mergeCell ref="B71:N71"/>
    <mergeCell ref="G7:N7"/>
    <mergeCell ref="G8:H8"/>
    <mergeCell ref="I8:J8"/>
    <mergeCell ref="K8:L8"/>
    <mergeCell ref="M8:N8"/>
    <mergeCell ref="B6:N6"/>
    <mergeCell ref="B2:N2"/>
    <mergeCell ref="B5:N5"/>
  </mergeCells>
  <printOptions horizontalCentered="1"/>
  <pageMargins left="0" right="0" top="0.393700787401575" bottom="0.314960634614539" header="0.314960634614539" footer="0.314960634614539"/>
  <pageSetup orientation="landscape" paperSize="9" scale="81" r:id="rId2"/>
  <ignoredErrors>
    <ignoredError sqref="A1:O71" numberStoredAsText="1"/>
    <ignoredError sqref="A1:O71" formula="1"/>
  </ignoredError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B104"/>
  <sheetViews>
    <sheetView workbookViewId="0" topLeftCell="A1">
      <selection pane="topLeft" activeCell="B13" sqref="B13"/>
    </sheetView>
  </sheetViews>
  <sheetFormatPr defaultColWidth="11.4242857142857" defaultRowHeight="15" customHeight="1"/>
  <cols>
    <col min="1" max="1" width="23" style="10" bestFit="1" customWidth="1"/>
    <col min="2" max="2" width="29.5714285714286" style="11" bestFit="1" customWidth="1"/>
    <col min="3" max="3" width="11.4285714285714" style="10" customWidth="1"/>
    <col min="4" max="16384" width="11.4285714285714" style="10"/>
  </cols>
  <sheetData>
    <row r="1" spans="1:2" ht="15">
      <c r="A1" s="72" t="s">
        <v>14</v>
      </c>
      <c r="B1" s="73"/>
    </row>
    <row r="2" spans="1:2" ht="15.75" thickBot="1">
      <c r="A2" s="74"/>
      <c r="B2" s="75"/>
    </row>
    <row r="3" spans="1:2" ht="15">
      <c r="A3" s="1" t="s">
        <v>15</v>
      </c>
      <c r="B3" s="2" t="s">
        <v>96</v>
      </c>
    </row>
    <row r="4" spans="1:2" ht="15">
      <c r="A4" s="3" t="s">
        <v>17</v>
      </c>
      <c r="B4" s="4" t="s">
        <v>107</v>
      </c>
    </row>
    <row r="5" spans="1:2" ht="15">
      <c r="A5" s="3" t="s">
        <v>19</v>
      </c>
      <c r="B5" s="4" t="s">
        <v>105</v>
      </c>
    </row>
    <row r="6" spans="1:2" ht="15">
      <c r="A6" s="3" t="s">
        <v>21</v>
      </c>
      <c r="B6" s="4">
        <v>2020</v>
      </c>
    </row>
    <row r="7" spans="1:2" ht="15">
      <c r="A7" s="3" t="s">
        <v>22</v>
      </c>
      <c r="B7" s="4" t="s">
        <v>103</v>
      </c>
    </row>
    <row r="8" spans="1:2" ht="15">
      <c r="A8" s="3" t="s">
        <v>23</v>
      </c>
      <c r="B8" s="4" t="s">
        <v>18</v>
      </c>
    </row>
    <row r="9" spans="1:2" ht="15">
      <c r="A9" s="5" t="s">
        <v>25</v>
      </c>
      <c r="B9" s="6" t="s">
        <v>100</v>
      </c>
    </row>
    <row r="10" spans="1:2" ht="15">
      <c r="A10" s="5" t="s">
        <v>27</v>
      </c>
      <c r="B10" s="6" t="s">
        <v>98</v>
      </c>
    </row>
    <row r="11" spans="1:2" ht="15">
      <c r="A11" s="5" t="s">
        <v>29</v>
      </c>
      <c r="B11" s="6">
        <v>-1</v>
      </c>
    </row>
    <row r="12" spans="1:2" ht="15">
      <c r="A12" s="5" t="s">
        <v>30</v>
      </c>
      <c r="B12" s="7">
        <v>44400</v>
      </c>
    </row>
    <row r="13" spans="1:2" ht="15">
      <c r="A13" s="5" t="s">
        <v>31</v>
      </c>
      <c r="B13" s="7">
        <v>43831</v>
      </c>
    </row>
    <row r="14" spans="1:2" ht="15.75" thickBot="1">
      <c r="A14" s="8" t="s">
        <v>32</v>
      </c>
      <c r="B14" s="9">
        <v>2011</v>
      </c>
    </row>
    <row r="15" spans="2:2" ht="15">
      <c r="B15" s="10"/>
    </row>
    <row r="16" spans="2:2" ht="15">
      <c r="B16" s="10"/>
    </row>
    <row r="17" spans="2:2" ht="15">
      <c r="B17" s="10"/>
    </row>
    <row r="18" spans="2:2" ht="15">
      <c r="B18" s="10"/>
    </row>
    <row r="19" spans="2:2" ht="15">
      <c r="B19" s="10"/>
    </row>
    <row r="20" spans="2:2" ht="15">
      <c r="B20" s="10"/>
    </row>
    <row r="21" spans="2:2" ht="15">
      <c r="B21" s="10"/>
    </row>
    <row r="22" spans="2:2" ht="15">
      <c r="B22" s="10"/>
    </row>
    <row r="23" spans="2:2" ht="15">
      <c r="B23" s="10"/>
    </row>
    <row r="24" spans="2:2" ht="15">
      <c r="B24" s="10"/>
    </row>
    <row r="25" spans="2:2" ht="15">
      <c r="B25" s="10"/>
    </row>
    <row r="26" spans="2:2" ht="15">
      <c r="B26" s="10"/>
    </row>
    <row r="27" spans="2:2" ht="15">
      <c r="B27" s="10"/>
    </row>
    <row r="28" spans="2:2" ht="15">
      <c r="B28" s="10"/>
    </row>
    <row r="29" spans="2:2" ht="15">
      <c r="B29" s="10"/>
    </row>
    <row r="30" spans="2:2" ht="15">
      <c r="B30" s="10"/>
    </row>
    <row r="31" spans="2:2" ht="15">
      <c r="B31" s="10"/>
    </row>
    <row r="32" spans="2:2" ht="15">
      <c r="B32" s="10"/>
    </row>
    <row r="33" spans="2:2" ht="15">
      <c r="B33" s="10"/>
    </row>
    <row r="34" spans="2:2" ht="15">
      <c r="B34" s="10"/>
    </row>
    <row r="35" spans="2:2" ht="15">
      <c r="B35" s="10"/>
    </row>
    <row r="36" spans="2:2" ht="15">
      <c r="B36" s="10"/>
    </row>
    <row r="37" spans="2:2" ht="15">
      <c r="B37" s="10"/>
    </row>
    <row r="38" spans="2:2" ht="15">
      <c r="B38" s="10"/>
    </row>
    <row r="39" spans="2:2" ht="15">
      <c r="B39" s="10"/>
    </row>
    <row r="40" spans="2:2" ht="15">
      <c r="B40" s="10"/>
    </row>
    <row r="41" spans="2:2" ht="15">
      <c r="B41" s="10"/>
    </row>
    <row r="42" spans="2:2" ht="15">
      <c r="B42" s="10"/>
    </row>
    <row r="43" spans="2:2" ht="15">
      <c r="B43" s="10"/>
    </row>
    <row r="44" spans="2:2" ht="15">
      <c r="B44" s="10"/>
    </row>
    <row r="45" spans="2:2" ht="15">
      <c r="B45" s="10"/>
    </row>
    <row r="46" spans="2:2" ht="15">
      <c r="B46" s="10"/>
    </row>
    <row r="47" spans="2:2" ht="15">
      <c r="B47" s="10"/>
    </row>
    <row r="48" spans="2:2" ht="15">
      <c r="B48" s="10"/>
    </row>
    <row r="49" spans="2:2" ht="15">
      <c r="B49" s="10"/>
    </row>
    <row r="50" spans="2:2" ht="15">
      <c r="B50" s="10"/>
    </row>
    <row r="51" spans="2:2" ht="15">
      <c r="B51" s="10"/>
    </row>
    <row r="52" spans="2:2" ht="15">
      <c r="B52" s="10"/>
    </row>
    <row r="53" spans="2:2" ht="15">
      <c r="B53" s="10"/>
    </row>
    <row r="54" spans="2:2" ht="15">
      <c r="B54" s="10"/>
    </row>
    <row r="55" spans="2:2" ht="15">
      <c r="B55" s="10"/>
    </row>
    <row r="56" spans="2:2" ht="15">
      <c r="B56" s="10"/>
    </row>
    <row r="57" spans="2:2" ht="15">
      <c r="B57" s="10"/>
    </row>
    <row r="58" spans="2:2" ht="15">
      <c r="B58" s="10"/>
    </row>
    <row r="59" spans="2:2" ht="15">
      <c r="B59" s="10"/>
    </row>
    <row r="60" spans="2:2" ht="15">
      <c r="B60" s="10"/>
    </row>
    <row r="61" spans="2:2" ht="15">
      <c r="B61" s="10"/>
    </row>
    <row r="62" spans="2:2" ht="15">
      <c r="B62" s="10"/>
    </row>
    <row r="63" spans="2:2" ht="15">
      <c r="B63" s="10"/>
    </row>
    <row r="64" spans="2:2" ht="15">
      <c r="B64" s="10"/>
    </row>
    <row r="65" spans="2:2" ht="15">
      <c r="B65" s="10"/>
    </row>
    <row r="66" spans="2:2" ht="15">
      <c r="B66" s="10"/>
    </row>
    <row r="67" spans="2:2" ht="15">
      <c r="B67" s="10"/>
    </row>
    <row r="68" spans="2:2" ht="15">
      <c r="B68" s="10"/>
    </row>
    <row r="69" spans="2:2" ht="15">
      <c r="B69" s="10"/>
    </row>
    <row r="70" spans="2:2" ht="15">
      <c r="B70" s="10"/>
    </row>
    <row r="71" spans="2:2" ht="15">
      <c r="B71" s="10"/>
    </row>
    <row r="72" spans="2:2" ht="15">
      <c r="B72" s="10"/>
    </row>
    <row r="73" spans="2:2" ht="15">
      <c r="B73" s="10"/>
    </row>
    <row r="74" spans="2:2" ht="15">
      <c r="B74" s="10"/>
    </row>
    <row r="75" spans="2:2" ht="15">
      <c r="B75" s="10"/>
    </row>
    <row r="76" spans="2:2" ht="15">
      <c r="B76" s="10"/>
    </row>
    <row r="77" spans="2:2" ht="15">
      <c r="B77" s="10"/>
    </row>
    <row r="78" spans="2:2" ht="15">
      <c r="B78" s="10"/>
    </row>
    <row r="79" spans="2:2" ht="15">
      <c r="B79" s="10"/>
    </row>
    <row r="80" spans="2:2" ht="15">
      <c r="B80" s="10"/>
    </row>
    <row r="81" spans="2:2" ht="15">
      <c r="B81" s="10"/>
    </row>
    <row r="82" spans="2:2" ht="15">
      <c r="B82" s="10"/>
    </row>
    <row r="83" spans="2:2" ht="15">
      <c r="B83" s="10"/>
    </row>
    <row r="84" spans="2:2" ht="15">
      <c r="B84" s="10"/>
    </row>
    <row r="85" spans="2:2" ht="15">
      <c r="B85" s="10"/>
    </row>
    <row r="86" spans="2:2" ht="15">
      <c r="B86" s="10"/>
    </row>
    <row r="87" spans="2:2" ht="15">
      <c r="B87" s="10"/>
    </row>
    <row r="88" spans="2:2" ht="15">
      <c r="B88" s="10"/>
    </row>
    <row r="89" spans="2:2" ht="15">
      <c r="B89" s="10"/>
    </row>
    <row r="90" spans="2:2" ht="15">
      <c r="B90" s="10"/>
    </row>
    <row r="91" spans="2:2" ht="15">
      <c r="B91" s="10"/>
    </row>
    <row r="92" spans="2:2" ht="15">
      <c r="B92" s="10"/>
    </row>
    <row r="93" spans="2:2" ht="15">
      <c r="B93" s="10"/>
    </row>
    <row r="94" spans="2:2" ht="15">
      <c r="B94" s="10"/>
    </row>
    <row r="95" spans="2:2" ht="15">
      <c r="B95" s="10"/>
    </row>
    <row r="96" spans="2:2" ht="15">
      <c r="B96" s="10"/>
    </row>
    <row r="97" spans="2:2" ht="15">
      <c r="B97" s="10"/>
    </row>
    <row r="98" spans="2:2" ht="15">
      <c r="B98" s="10"/>
    </row>
    <row r="99" spans="2:2" ht="15">
      <c r="B99" s="10"/>
    </row>
    <row r="100" spans="2:2" ht="15">
      <c r="B100" s="10"/>
    </row>
    <row r="101" spans="2:2" ht="15">
      <c r="B101" s="10"/>
    </row>
    <row r="102" spans="2:2" ht="15">
      <c r="B102" s="10"/>
    </row>
    <row r="103" spans="2:2" ht="15" customHeight="1">
      <c r="B103" s="10"/>
    </row>
    <row r="104" spans="2:2" ht="15" customHeight="1">
      <c r="B104" s="10"/>
    </row>
  </sheetData>
  <mergeCells count="1">
    <mergeCell ref="A1:B2"/>
  </mergeCell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BM101"/>
  <sheetViews>
    <sheetView workbookViewId="0" topLeftCell="A1">
      <pane xSplit="5" ySplit="1" topLeftCell="F2" activePane="bottomRight" state="frozen"/>
      <selection pane="topLeft" activeCell="A1" sqref="A1"/>
      <selection pane="bottomLeft" activeCell="A2" sqref="A2"/>
      <selection pane="topRight" activeCell="F1" sqref="F1"/>
      <selection pane="bottomRight" activeCell="F2" sqref="F2"/>
    </sheetView>
  </sheetViews>
  <sheetFormatPr defaultColWidth="11.4242857142857" defaultRowHeight="15" customHeight="1"/>
  <cols>
    <col min="1" max="1" width="7.14285714285714" style="34" bestFit="1" customWidth="1"/>
    <col min="2" max="2" width="22" style="35" bestFit="1" customWidth="1"/>
    <col min="3" max="3" width="22" style="35" customWidth="1"/>
    <col min="4" max="4" width="10.5714285714286" style="36" bestFit="1" customWidth="1"/>
    <col min="5" max="5" width="10.4285714285714" style="36" bestFit="1" customWidth="1"/>
    <col min="6" max="6" width="11.5714285714286" style="37" customWidth="1"/>
    <col min="7" max="7" width="14" style="38" bestFit="1" customWidth="1"/>
    <col min="8" max="8" width="12.5714285714286" style="39" customWidth="1"/>
    <col min="9" max="9" width="11.2857142857143" style="38" bestFit="1" customWidth="1"/>
    <col min="10" max="10" width="11.7142857142857" style="38" customWidth="1"/>
    <col min="11" max="11" width="13.7142857142857" style="38" customWidth="1"/>
    <col min="12" max="12" width="13.4285714285714" style="38" customWidth="1"/>
    <col min="13" max="13" width="15.7142857142857" style="37" customWidth="1"/>
    <col min="14" max="17" width="15.7142857142857" style="38" customWidth="1"/>
    <col min="18" max="18" width="13.2857142857143" style="38" customWidth="1"/>
    <col min="19" max="19" width="13.1428571428571" style="38" customWidth="1"/>
    <col min="20" max="30" width="15.7142857142857" style="38" customWidth="1"/>
    <col min="31" max="31" width="13.4285714285714" style="38" customWidth="1"/>
    <col min="32" max="36" width="15.7142857142857" style="38" customWidth="1"/>
    <col min="37" max="37" width="11.2857142857143" style="38" bestFit="1" customWidth="1"/>
    <col min="38" max="38" width="10.7142857142857" style="38" customWidth="1"/>
    <col min="39" max="39" width="11.7142857142857" style="38" customWidth="1"/>
    <col min="40" max="40" width="10.8571428571429" style="38" bestFit="1" customWidth="1"/>
    <col min="41" max="41" width="11.2857142857143" style="38" bestFit="1" customWidth="1"/>
    <col min="42" max="42" width="10.8571428571429" style="38" customWidth="1"/>
    <col min="43" max="43" width="12.8571428571429" style="38" customWidth="1"/>
    <col min="44" max="44" width="11.4285714285714" style="38" customWidth="1"/>
    <col min="45" max="45" width="10.1428571428571" style="38" bestFit="1" customWidth="1"/>
    <col min="46" max="46" width="7.57142857142857" style="38" customWidth="1"/>
    <col min="47" max="47" width="13.7142857142857" style="40" customWidth="1"/>
    <col min="48" max="48" width="14.2857142857143" style="41" customWidth="1"/>
    <col min="49" max="49" width="13.8571428571429" style="41" customWidth="1"/>
    <col min="50" max="50" width="14.5714285714286" style="41" customWidth="1"/>
    <col min="51" max="51" width="13.4285714285714" style="41" customWidth="1"/>
    <col min="52" max="52" width="14.4285714285714" style="41" customWidth="1"/>
    <col min="53" max="53" width="13.1428571428571" style="41" customWidth="1"/>
    <col min="54" max="54" width="13" style="41" customWidth="1"/>
    <col min="55" max="59" width="13.1428571428571" style="41" bestFit="1" customWidth="1"/>
    <col min="60" max="60" width="12.7142857142857" style="41" customWidth="1"/>
    <col min="61" max="61" width="13.2857142857143" style="41" customWidth="1"/>
    <col min="62" max="62" width="13" style="41" customWidth="1"/>
    <col min="63" max="63" width="12.2857142857143" style="41" customWidth="1"/>
    <col min="64" max="64" width="12.5714285714286" style="41" customWidth="1"/>
    <col min="65" max="65" width="11.4285714285714" style="42" customWidth="1"/>
    <col min="66" max="66" width="11.4285714285714" style="10" customWidth="1"/>
    <col min="67" max="16384" width="11.4285714285714" style="10"/>
  </cols>
  <sheetData>
    <row r="1" spans="1:65" s="12" customFormat="1" ht="90.75" thickBot="1">
      <c r="A1" s="13" t="s">
        <v>33</v>
      </c>
      <c r="B1" s="14" t="s">
        <v>34</v>
      </c>
      <c r="C1" s="14" t="s">
        <v>5</v>
      </c>
      <c r="D1" s="15" t="s">
        <v>35</v>
      </c>
      <c r="E1" s="16" t="s">
        <v>36</v>
      </c>
      <c r="F1" s="13" t="s">
        <v>37</v>
      </c>
      <c r="G1" s="14" t="s">
        <v>38</v>
      </c>
      <c r="H1" s="17" t="s">
        <v>39</v>
      </c>
      <c r="I1" s="14" t="s">
        <v>40</v>
      </c>
      <c r="J1" s="14" t="s">
        <v>41</v>
      </c>
      <c r="K1" s="14" t="s">
        <v>42</v>
      </c>
      <c r="L1" s="18" t="s">
        <v>43</v>
      </c>
      <c r="M1" s="13" t="s">
        <v>44</v>
      </c>
      <c r="N1" s="14" t="s">
        <v>45</v>
      </c>
      <c r="O1" s="14" t="s">
        <v>46</v>
      </c>
      <c r="P1" s="14" t="s">
        <v>47</v>
      </c>
      <c r="Q1" s="14" t="s">
        <v>48</v>
      </c>
      <c r="R1" s="14" t="s">
        <v>49</v>
      </c>
      <c r="S1" s="14" t="s">
        <v>50</v>
      </c>
      <c r="T1" s="14" t="s">
        <v>51</v>
      </c>
      <c r="U1" s="14" t="s">
        <v>52</v>
      </c>
      <c r="V1" s="14" t="s">
        <v>53</v>
      </c>
      <c r="W1" s="14" t="s">
        <v>54</v>
      </c>
      <c r="X1" s="14" t="s">
        <v>55</v>
      </c>
      <c r="Y1" s="14" t="s">
        <v>56</v>
      </c>
      <c r="Z1" s="14" t="s">
        <v>57</v>
      </c>
      <c r="AA1" s="14" t="s">
        <v>58</v>
      </c>
      <c r="AB1" s="14" t="s">
        <v>59</v>
      </c>
      <c r="AC1" s="14" t="s">
        <v>60</v>
      </c>
      <c r="AD1" s="14" t="s">
        <v>61</v>
      </c>
      <c r="AE1" s="14" t="s">
        <v>62</v>
      </c>
      <c r="AF1" s="14" t="s">
        <v>63</v>
      </c>
      <c r="AG1" s="14" t="s">
        <v>64</v>
      </c>
      <c r="AH1" s="14" t="s">
        <v>65</v>
      </c>
      <c r="AI1" s="14" t="s">
        <v>66</v>
      </c>
      <c r="AJ1" s="14" t="s">
        <v>67</v>
      </c>
      <c r="AK1" s="14" t="s">
        <v>68</v>
      </c>
      <c r="AL1" s="14" t="s">
        <v>69</v>
      </c>
      <c r="AM1" s="14" t="s">
        <v>70</v>
      </c>
      <c r="AN1" s="14" t="s">
        <v>71</v>
      </c>
      <c r="AO1" s="14" t="s">
        <v>72</v>
      </c>
      <c r="AP1" s="14" t="s">
        <v>73</v>
      </c>
      <c r="AQ1" s="14" t="s">
        <v>74</v>
      </c>
      <c r="AR1" s="14" t="s">
        <v>75</v>
      </c>
      <c r="AS1" s="14" t="s">
        <v>7</v>
      </c>
      <c r="AT1" s="18" t="s">
        <v>76</v>
      </c>
      <c r="AU1" s="19" t="s">
        <v>77</v>
      </c>
      <c r="AV1" s="20" t="s">
        <v>78</v>
      </c>
      <c r="AW1" s="20" t="s">
        <v>79</v>
      </c>
      <c r="AX1" s="20" t="s">
        <v>80</v>
      </c>
      <c r="AY1" s="20" t="s">
        <v>81</v>
      </c>
      <c r="AZ1" s="20" t="s">
        <v>82</v>
      </c>
      <c r="BA1" s="20" t="s">
        <v>83</v>
      </c>
      <c r="BB1" s="20" t="s">
        <v>84</v>
      </c>
      <c r="BC1" s="20" t="s">
        <v>85</v>
      </c>
      <c r="BD1" s="20" t="s">
        <v>86</v>
      </c>
      <c r="BE1" s="20" t="s">
        <v>87</v>
      </c>
      <c r="BF1" s="20" t="s">
        <v>88</v>
      </c>
      <c r="BG1" s="20" t="s">
        <v>89</v>
      </c>
      <c r="BH1" s="20" t="s">
        <v>90</v>
      </c>
      <c r="BI1" s="20" t="s">
        <v>91</v>
      </c>
      <c r="BJ1" s="20" t="s">
        <v>92</v>
      </c>
      <c r="BK1" s="20" t="s">
        <v>93</v>
      </c>
      <c r="BL1" s="21" t="s">
        <v>94</v>
      </c>
      <c r="BM1" s="22"/>
    </row>
    <row r="2" spans="1:64" ht="15">
      <c r="A2" s="23" t="s">
        <v>96</v>
      </c>
      <c r="B2" s="24" t="s">
        <v>107</v>
      </c>
      <c r="C2" s="24" t="s">
        <v>103</v>
      </c>
      <c r="D2" s="25">
        <v>96113</v>
      </c>
      <c r="E2" s="25">
        <v>36098</v>
      </c>
      <c r="F2" s="26">
        <v>0.40000000000000002</v>
      </c>
      <c r="G2" s="27">
        <v>0</v>
      </c>
      <c r="H2" s="28">
        <v>2009</v>
      </c>
      <c r="I2" s="27">
        <v>0.33000000000000002</v>
      </c>
      <c r="J2" s="27">
        <v>0.66000000000000003</v>
      </c>
      <c r="K2" s="27">
        <v>1.9099999999999999</v>
      </c>
      <c r="L2" s="29">
        <v>1.3899999999999999</v>
      </c>
      <c r="M2" s="26">
        <v>17.670000000000002</v>
      </c>
      <c r="N2" s="27">
        <v>47.710000000000001</v>
      </c>
      <c r="O2" s="27">
        <v>100.72</v>
      </c>
      <c r="P2" s="27">
        <v>125.45</v>
      </c>
      <c r="Q2" s="27">
        <v>156.80000000000001</v>
      </c>
      <c r="R2" s="27">
        <v>116.62</v>
      </c>
      <c r="S2" s="27">
        <v>166.09999999999999</v>
      </c>
      <c r="T2" s="27">
        <v>207.62</v>
      </c>
      <c r="U2" s="27">
        <v>59.189999999999998</v>
      </c>
      <c r="V2" s="27">
        <v>116.62</v>
      </c>
      <c r="W2" s="27">
        <v>166.09999999999999</v>
      </c>
      <c r="X2" s="27">
        <v>207.62</v>
      </c>
      <c r="Y2" s="27">
        <v>24.739999999999998</v>
      </c>
      <c r="Z2" s="27">
        <v>38.880000000000003</v>
      </c>
      <c r="AA2" s="27">
        <v>116.62</v>
      </c>
      <c r="AB2" s="27">
        <v>24.739999999999998</v>
      </c>
      <c r="AC2" s="27">
        <v>38.880000000000003</v>
      </c>
      <c r="AD2" s="27">
        <v>116.62</v>
      </c>
      <c r="AE2" s="27">
        <v>6.1900000000000004</v>
      </c>
      <c r="AF2" s="27">
        <v>6.1900000000000004</v>
      </c>
      <c r="AG2" s="27">
        <v>10.6</v>
      </c>
      <c r="AH2" s="27">
        <v>21.210000000000001</v>
      </c>
      <c r="AI2" s="27">
        <v>42.409999999999997</v>
      </c>
      <c r="AJ2" s="27">
        <v>84.810000000000002</v>
      </c>
      <c r="AK2" s="27">
        <v>3.7000000000000002</v>
      </c>
      <c r="AL2" s="27">
        <v>27</v>
      </c>
      <c r="AM2" s="27">
        <v>3.5</v>
      </c>
      <c r="AN2" s="27">
        <v>27</v>
      </c>
      <c r="AO2" s="27">
        <v>3.2000000000000002</v>
      </c>
      <c r="AP2" s="27">
        <v>27</v>
      </c>
      <c r="AQ2" s="27">
        <v>3</v>
      </c>
      <c r="AR2" s="27">
        <v>27</v>
      </c>
      <c r="AS2" s="27">
        <v>0</v>
      </c>
      <c r="AT2" s="29">
        <v>4</v>
      </c>
      <c r="AU2" s="30">
        <v>39153.699999999997</v>
      </c>
      <c r="AV2" s="31">
        <v>32787948.329999998</v>
      </c>
      <c r="AW2" s="31">
        <v>1028.0699999999999</v>
      </c>
      <c r="AX2" s="31">
        <v>13268422.68</v>
      </c>
      <c r="AY2" s="31">
        <v>4265928.0099999998</v>
      </c>
      <c r="AZ2" s="31">
        <v>2529027.0899999999</v>
      </c>
      <c r="BA2" s="31">
        <v>2321932.3199999998</v>
      </c>
      <c r="BB2" s="31">
        <v>369892.79999999999</v>
      </c>
      <c r="BC2" s="31">
        <v>26267.52</v>
      </c>
      <c r="BD2" s="31">
        <v>9410.3999999999996</v>
      </c>
      <c r="BE2" s="31">
        <v>116885.88</v>
      </c>
      <c r="BF2" s="31">
        <v>216626.39999999999</v>
      </c>
      <c r="BG2" s="31">
        <v>702.60000000000002</v>
      </c>
      <c r="BH2" s="31"/>
      <c r="BI2" s="31">
        <v>2562536.5699999998</v>
      </c>
      <c r="BJ2" s="31">
        <v>2562536.5699999998</v>
      </c>
      <c r="BK2" s="31"/>
      <c r="BL2" s="32"/>
    </row>
    <row r="3" spans="1:64" ht="15">
      <c r="A3" s="23" t="s">
        <v>111</v>
      </c>
      <c r="B3" s="24" t="s">
        <v>103</v>
      </c>
      <c r="C3" s="24" t="s">
        <v>103</v>
      </c>
      <c r="D3" s="25">
        <v>3334730</v>
      </c>
      <c r="E3" s="25">
        <v>1615548</v>
      </c>
      <c r="F3" s="26">
        <v>0.47899999999999998</v>
      </c>
      <c r="G3" s="27">
        <v>0</v>
      </c>
      <c r="H3" s="28">
        <v>2012</v>
      </c>
      <c r="I3" s="27">
        <v>0.56699999999999995</v>
      </c>
      <c r="J3" s="27">
        <v>1.141</v>
      </c>
      <c r="K3" s="27">
        <v>3.7999999999999998</v>
      </c>
      <c r="L3" s="29">
        <v>1.3400000000000001</v>
      </c>
      <c r="M3" s="26">
        <v>20</v>
      </c>
      <c r="N3" s="27">
        <v>59</v>
      </c>
      <c r="O3" s="27">
        <v>129</v>
      </c>
      <c r="P3" s="27">
        <v>179</v>
      </c>
      <c r="Q3" s="27">
        <v>224</v>
      </c>
      <c r="R3" s="27">
        <v>145</v>
      </c>
      <c r="S3" s="27">
        <v>212</v>
      </c>
      <c r="T3" s="27">
        <v>266</v>
      </c>
      <c r="U3" s="27">
        <v>73</v>
      </c>
      <c r="V3" s="27">
        <v>149</v>
      </c>
      <c r="W3" s="27">
        <v>213</v>
      </c>
      <c r="X3" s="27">
        <v>266</v>
      </c>
      <c r="Y3" s="27">
        <v>32</v>
      </c>
      <c r="Z3" s="27">
        <v>50</v>
      </c>
      <c r="AA3" s="27">
        <v>149</v>
      </c>
      <c r="AB3" s="27">
        <v>32</v>
      </c>
      <c r="AC3" s="27">
        <v>50</v>
      </c>
      <c r="AD3" s="27">
        <v>149</v>
      </c>
      <c r="AE3" s="27">
        <v>7</v>
      </c>
      <c r="AF3" s="27">
        <v>7</v>
      </c>
      <c r="AG3" s="27">
        <v>12</v>
      </c>
      <c r="AH3" s="27">
        <v>27</v>
      </c>
      <c r="AI3" s="27">
        <v>60</v>
      </c>
      <c r="AJ3" s="27">
        <v>121</v>
      </c>
      <c r="AK3" s="27">
        <v>2</v>
      </c>
      <c r="AL3" s="27">
        <v>29</v>
      </c>
      <c r="AM3" s="27">
        <v>2.5</v>
      </c>
      <c r="AN3" s="27">
        <v>29</v>
      </c>
      <c r="AO3" s="27">
        <v>2.7999999999999998</v>
      </c>
      <c r="AP3" s="27">
        <v>29</v>
      </c>
      <c r="AQ3" s="27">
        <v>3</v>
      </c>
      <c r="AR3" s="27">
        <v>29</v>
      </c>
      <c r="AS3" s="27">
        <v>0</v>
      </c>
      <c r="AT3" s="29">
        <v>4</v>
      </c>
      <c r="AU3" s="30">
        <v>816165.62</v>
      </c>
      <c r="AV3" s="31">
        <v>1444683684.96</v>
      </c>
      <c r="AW3" s="31">
        <v>51268306.119999997</v>
      </c>
      <c r="AX3" s="31">
        <v>452764374.37</v>
      </c>
      <c r="AY3" s="31">
        <v>148248690.72999999</v>
      </c>
      <c r="AZ3" s="31">
        <v>130518086.3</v>
      </c>
      <c r="BA3" s="31">
        <v>78847475.129999995</v>
      </c>
      <c r="BB3" s="31">
        <v>12928791.52</v>
      </c>
      <c r="BC3" s="31">
        <v>675321.43999999994</v>
      </c>
      <c r="BD3" s="31">
        <v>287330.73999999999</v>
      </c>
      <c r="BE3" s="31">
        <v>4908962.4199999999</v>
      </c>
      <c r="BF3" s="31">
        <v>7041854.3200000003</v>
      </c>
      <c r="BG3" s="31">
        <v>15322.6</v>
      </c>
      <c r="BH3" s="31"/>
      <c r="BI3" s="31">
        <v>83645922.900000006</v>
      </c>
      <c r="BJ3" s="31">
        <v>83645592.109999999</v>
      </c>
      <c r="BK3" s="31"/>
      <c r="BL3" s="32"/>
    </row>
    <row r="4" spans="1:64" ht="15">
      <c r="A4" s="23" t="s">
        <v>109</v>
      </c>
      <c r="B4" s="24" t="s">
        <v>102</v>
      </c>
      <c r="C4" s="24" t="s">
        <v>103</v>
      </c>
      <c r="D4" s="25">
        <v>72155</v>
      </c>
      <c r="E4" s="25">
        <v>25219</v>
      </c>
      <c r="F4" s="26">
        <v>0.40000000000000002</v>
      </c>
      <c r="G4" s="27">
        <v>0</v>
      </c>
      <c r="H4" s="28">
        <v>2008</v>
      </c>
      <c r="I4" s="27">
        <v>0.59999999999999998</v>
      </c>
      <c r="J4" s="27">
        <v>0.64000000000000001</v>
      </c>
      <c r="K4" s="27">
        <v>2</v>
      </c>
      <c r="L4" s="29">
        <v>1.5</v>
      </c>
      <c r="M4" s="26">
        <v>17.66</v>
      </c>
      <c r="N4" s="27">
        <v>47.710000000000001</v>
      </c>
      <c r="O4" s="27">
        <v>100.70999999999999</v>
      </c>
      <c r="P4" s="27">
        <v>125.45</v>
      </c>
      <c r="Q4" s="27">
        <v>156.80000000000001</v>
      </c>
      <c r="R4" s="27">
        <v>127.79000000000001</v>
      </c>
      <c r="S4" s="27">
        <v>181.80000000000001</v>
      </c>
      <c r="T4" s="27">
        <v>228.05000000000001</v>
      </c>
      <c r="U4" s="27">
        <v>63.899999999999999</v>
      </c>
      <c r="V4" s="27">
        <v>127.79000000000001</v>
      </c>
      <c r="W4" s="27">
        <v>182.88</v>
      </c>
      <c r="X4" s="27">
        <v>228.05000000000001</v>
      </c>
      <c r="Y4" s="27">
        <v>19.829999999999998</v>
      </c>
      <c r="Z4" s="27">
        <v>34.149999999999999</v>
      </c>
      <c r="AA4" s="27">
        <v>98.049999999999997</v>
      </c>
      <c r="AB4" s="27">
        <v>19.829999999999998</v>
      </c>
      <c r="AC4" s="27">
        <v>34.149999999999999</v>
      </c>
      <c r="AD4" s="27">
        <v>98.959999999999994</v>
      </c>
      <c r="AE4" s="27">
        <v>6.1799999999999997</v>
      </c>
      <c r="AF4" s="27">
        <v>6.1799999999999997</v>
      </c>
      <c r="AG4" s="27">
        <v>10.59</v>
      </c>
      <c r="AH4" s="27">
        <v>21.210000000000001</v>
      </c>
      <c r="AI4" s="27">
        <v>42.399999999999999</v>
      </c>
      <c r="AJ4" s="27">
        <v>84.810000000000002</v>
      </c>
      <c r="AK4" s="27">
        <v>3.5</v>
      </c>
      <c r="AL4" s="27">
        <v>20</v>
      </c>
      <c r="AM4" s="27">
        <v>3.2999999999999998</v>
      </c>
      <c r="AN4" s="27">
        <v>20</v>
      </c>
      <c r="AO4" s="27">
        <v>3.1000000000000001</v>
      </c>
      <c r="AP4" s="27">
        <v>20</v>
      </c>
      <c r="AQ4" s="27">
        <v>2.8999999999999999</v>
      </c>
      <c r="AR4" s="27">
        <v>20</v>
      </c>
      <c r="AS4" s="27">
        <v>0</v>
      </c>
      <c r="AT4" s="29">
        <v>4</v>
      </c>
      <c r="AU4" s="30">
        <v>82650.460000000006</v>
      </c>
      <c r="AV4" s="31">
        <v>27327485.559999999</v>
      </c>
      <c r="AW4" s="31"/>
      <c r="AX4" s="31">
        <v>6204724.04</v>
      </c>
      <c r="AY4" s="31">
        <v>3127537.23</v>
      </c>
      <c r="AZ4" s="31">
        <v>3536625.5800000001</v>
      </c>
      <c r="BA4" s="31"/>
      <c r="BB4" s="31"/>
      <c r="BC4" s="31"/>
      <c r="BD4" s="31"/>
      <c r="BE4" s="31"/>
      <c r="BF4" s="31"/>
      <c r="BG4" s="31"/>
      <c r="BH4" s="31"/>
      <c r="BI4" s="31">
        <v>2567528.0099999998</v>
      </c>
      <c r="BJ4" s="31">
        <v>2567528.0099999998</v>
      </c>
      <c r="BK4" s="31"/>
      <c r="BL4" s="32"/>
    </row>
    <row r="5" spans="1:64" ht="15">
      <c r="A5" s="23" t="s">
        <v>113</v>
      </c>
      <c r="B5" s="24" t="s">
        <v>110</v>
      </c>
      <c r="C5" s="24" t="s">
        <v>103</v>
      </c>
      <c r="D5" s="25">
        <v>17396</v>
      </c>
      <c r="E5" s="25">
        <v>6093</v>
      </c>
      <c r="F5" s="26">
        <v>0.68600000000000005</v>
      </c>
      <c r="G5" s="27">
        <v>1.03</v>
      </c>
      <c r="H5" s="28">
        <v>2001</v>
      </c>
      <c r="I5" s="27">
        <v>0.65000000000000002</v>
      </c>
      <c r="J5" s="27">
        <v>0.59999999999999998</v>
      </c>
      <c r="K5" s="27">
        <v>1.5</v>
      </c>
      <c r="L5" s="29">
        <v>0.90000000000000002</v>
      </c>
      <c r="M5" s="26">
        <v>19.75</v>
      </c>
      <c r="N5" s="27">
        <v>53.340000000000003</v>
      </c>
      <c r="O5" s="27">
        <v>112.59</v>
      </c>
      <c r="P5" s="27">
        <v>140.24000000000001</v>
      </c>
      <c r="Q5" s="27">
        <v>175.28</v>
      </c>
      <c r="R5" s="27">
        <v>130.36000000000001</v>
      </c>
      <c r="S5" s="27">
        <v>185.66999999999999</v>
      </c>
      <c r="T5" s="27">
        <v>232.09</v>
      </c>
      <c r="U5" s="27">
        <v>66.170000000000002</v>
      </c>
      <c r="V5" s="27">
        <v>130.36000000000001</v>
      </c>
      <c r="W5" s="27">
        <v>185.66999999999999</v>
      </c>
      <c r="X5" s="27">
        <v>232.09</v>
      </c>
      <c r="Y5" s="27">
        <v>27.649999999999999</v>
      </c>
      <c r="Z5" s="27">
        <v>43.460000000000001</v>
      </c>
      <c r="AA5" s="27">
        <v>130.36000000000001</v>
      </c>
      <c r="AB5" s="27">
        <v>27.649999999999999</v>
      </c>
      <c r="AC5" s="27">
        <v>43.460000000000001</v>
      </c>
      <c r="AD5" s="27">
        <v>130.36000000000001</v>
      </c>
      <c r="AE5" s="27">
        <v>6.9199999999999999</v>
      </c>
      <c r="AF5" s="27">
        <v>6.9199999999999999</v>
      </c>
      <c r="AG5" s="27">
        <v>11.85</v>
      </c>
      <c r="AH5" s="27">
        <v>23.710000000000001</v>
      </c>
      <c r="AI5" s="27">
        <v>47.399999999999999</v>
      </c>
      <c r="AJ5" s="27">
        <v>94.810000000000002</v>
      </c>
      <c r="AK5" s="27">
        <v>3.7000000000000002</v>
      </c>
      <c r="AL5" s="27">
        <v>30</v>
      </c>
      <c r="AM5" s="27">
        <v>3.5</v>
      </c>
      <c r="AN5" s="27">
        <v>30</v>
      </c>
      <c r="AO5" s="27">
        <v>3.2000000000000002</v>
      </c>
      <c r="AP5" s="27">
        <v>30</v>
      </c>
      <c r="AQ5" s="27">
        <v>3</v>
      </c>
      <c r="AR5" s="27">
        <v>30</v>
      </c>
      <c r="AS5" s="27">
        <v>0</v>
      </c>
      <c r="AT5" s="29">
        <v>4</v>
      </c>
      <c r="AU5" s="30">
        <v>14259.559999999999</v>
      </c>
      <c r="AV5" s="31">
        <v>3996022.0099999998</v>
      </c>
      <c r="AW5" s="31"/>
      <c r="AX5" s="31">
        <v>762186.01000000001</v>
      </c>
      <c r="AY5" s="31">
        <v>766955.45999999996</v>
      </c>
      <c r="AZ5" s="31">
        <v>100881.91</v>
      </c>
      <c r="BA5" s="31"/>
      <c r="BB5" s="31"/>
      <c r="BC5" s="31"/>
      <c r="BD5" s="31"/>
      <c r="BE5" s="31"/>
      <c r="BF5" s="31"/>
      <c r="BG5" s="31"/>
      <c r="BH5" s="31"/>
      <c r="BI5" s="31">
        <v>943523.37</v>
      </c>
      <c r="BJ5" s="31">
        <v>943523.37</v>
      </c>
      <c r="BK5" s="31"/>
      <c r="BL5" s="32"/>
    </row>
    <row r="6" spans="1:64" ht="15">
      <c r="A6" s="23" t="s">
        <v>108</v>
      </c>
      <c r="B6" s="24" t="s">
        <v>106</v>
      </c>
      <c r="C6" s="24" t="s">
        <v>103</v>
      </c>
      <c r="D6" s="25">
        <v>34497</v>
      </c>
      <c r="E6" s="25">
        <v>15198</v>
      </c>
      <c r="F6" s="26">
        <v>0.56999999999999995</v>
      </c>
      <c r="G6" s="27">
        <v>0</v>
      </c>
      <c r="H6" s="28">
        <v>2012</v>
      </c>
      <c r="I6" s="27">
        <v>0.65000000000000002</v>
      </c>
      <c r="J6" s="27">
        <v>0.59999999999999998</v>
      </c>
      <c r="K6" s="27">
        <v>3.3999999999999999</v>
      </c>
      <c r="L6" s="29">
        <v>3.2999999999999998</v>
      </c>
      <c r="M6" s="26">
        <v>15.140000000000001</v>
      </c>
      <c r="N6" s="27">
        <v>35.780000000000001</v>
      </c>
      <c r="O6" s="27">
        <v>85.609999999999999</v>
      </c>
      <c r="P6" s="27">
        <v>114.26000000000001</v>
      </c>
      <c r="Q6" s="27">
        <v>152.31999999999999</v>
      </c>
      <c r="R6" s="27">
        <v>127.45</v>
      </c>
      <c r="S6" s="27">
        <v>181.52000000000001</v>
      </c>
      <c r="T6" s="27">
        <v>226.90000000000001</v>
      </c>
      <c r="U6" s="27">
        <v>64.689999999999998</v>
      </c>
      <c r="V6" s="27">
        <v>127.45</v>
      </c>
      <c r="W6" s="27">
        <v>181.52000000000001</v>
      </c>
      <c r="X6" s="27">
        <v>226.90000000000001</v>
      </c>
      <c r="Y6" s="27">
        <v>27.039999999999999</v>
      </c>
      <c r="Z6" s="27">
        <v>42.490000000000002</v>
      </c>
      <c r="AA6" s="27">
        <v>127.45</v>
      </c>
      <c r="AB6" s="27">
        <v>23.850000000000001</v>
      </c>
      <c r="AC6" s="27">
        <v>37.490000000000002</v>
      </c>
      <c r="AD6" s="27">
        <v>112.45999999999999</v>
      </c>
      <c r="AE6" s="27">
        <v>5.4800000000000004</v>
      </c>
      <c r="AF6" s="27">
        <v>5.4800000000000004</v>
      </c>
      <c r="AG6" s="27">
        <v>9.3800000000000008</v>
      </c>
      <c r="AH6" s="27">
        <v>19.309999999999999</v>
      </c>
      <c r="AI6" s="27">
        <v>38.619999999999997</v>
      </c>
      <c r="AJ6" s="27">
        <v>77.239999999999995</v>
      </c>
      <c r="AK6" s="27">
        <v>3</v>
      </c>
      <c r="AL6" s="27">
        <v>16.800000000000001</v>
      </c>
      <c r="AM6" s="27">
        <v>2.6000000000000001</v>
      </c>
      <c r="AN6" s="27">
        <v>16.800000000000001</v>
      </c>
      <c r="AO6" s="27">
        <v>2.5</v>
      </c>
      <c r="AP6" s="27">
        <v>16.800000000000001</v>
      </c>
      <c r="AQ6" s="27">
        <v>2.5</v>
      </c>
      <c r="AR6" s="27">
        <v>16.800000000000001</v>
      </c>
      <c r="AS6" s="27">
        <v>0</v>
      </c>
      <c r="AT6" s="29">
        <v>3.6000000000000001</v>
      </c>
      <c r="AU6" s="30">
        <v>174982.54999999999</v>
      </c>
      <c r="AV6" s="31">
        <v>10786129.640000001</v>
      </c>
      <c r="AW6" s="31">
        <v>934.61000000000001</v>
      </c>
      <c r="AX6" s="31">
        <v>2374779.0600000001</v>
      </c>
      <c r="AY6" s="31">
        <v>1315474.6799999999</v>
      </c>
      <c r="AZ6" s="31">
        <v>281020.81</v>
      </c>
      <c r="BA6" s="31"/>
      <c r="BB6" s="31"/>
      <c r="BC6" s="31"/>
      <c r="BD6" s="31"/>
      <c r="BE6" s="31"/>
      <c r="BF6" s="31"/>
      <c r="BG6" s="31"/>
      <c r="BH6" s="31"/>
      <c r="BI6" s="31">
        <v>557414.04000000004</v>
      </c>
      <c r="BJ6" s="31">
        <v>556244.51000000001</v>
      </c>
      <c r="BK6" s="31"/>
      <c r="BL6" s="32"/>
    </row>
    <row r="7" spans="1:64" ht="15">
      <c r="A7" s="23" t="s">
        <v>104</v>
      </c>
      <c r="B7" s="24" t="s">
        <v>101</v>
      </c>
      <c r="C7" s="24" t="s">
        <v>103</v>
      </c>
      <c r="D7" s="25">
        <v>23902</v>
      </c>
      <c r="E7" s="25">
        <v>8300</v>
      </c>
      <c r="F7" s="26">
        <v>0.48999999999999999</v>
      </c>
      <c r="G7" s="27">
        <v>0</v>
      </c>
      <c r="H7" s="28">
        <v>2006</v>
      </c>
      <c r="I7" s="27">
        <v>0.52500000000000002</v>
      </c>
      <c r="J7" s="27">
        <v>0.46000000000000002</v>
      </c>
      <c r="K7" s="27">
        <v>1.8100000000000001</v>
      </c>
      <c r="L7" s="29">
        <v>0.40999999999999998</v>
      </c>
      <c r="M7" s="26">
        <v>12.619999999999999</v>
      </c>
      <c r="N7" s="27">
        <v>34.079999999999998</v>
      </c>
      <c r="O7" s="27">
        <v>71.939999999999998</v>
      </c>
      <c r="P7" s="27">
        <v>89.609999999999999</v>
      </c>
      <c r="Q7" s="27">
        <v>112</v>
      </c>
      <c r="R7" s="27">
        <v>83.299999999999997</v>
      </c>
      <c r="S7" s="27">
        <v>118.64</v>
      </c>
      <c r="T7" s="27">
        <v>148.30000000000001</v>
      </c>
      <c r="U7" s="27">
        <v>42.280000000000001</v>
      </c>
      <c r="V7" s="27">
        <v>83.299999999999997</v>
      </c>
      <c r="W7" s="27">
        <v>118.64</v>
      </c>
      <c r="X7" s="27">
        <v>148.30000000000001</v>
      </c>
      <c r="Y7" s="27">
        <v>17.670000000000002</v>
      </c>
      <c r="Z7" s="27">
        <v>27.77</v>
      </c>
      <c r="AA7" s="27">
        <v>83.299999999999997</v>
      </c>
      <c r="AB7" s="27">
        <v>17.670000000000002</v>
      </c>
      <c r="AC7" s="27">
        <v>27.77</v>
      </c>
      <c r="AD7" s="27">
        <v>83.299999999999997</v>
      </c>
      <c r="AE7" s="27">
        <v>4.4199999999999999</v>
      </c>
      <c r="AF7" s="27">
        <v>4.4199999999999999</v>
      </c>
      <c r="AG7" s="27">
        <v>7.5700000000000003</v>
      </c>
      <c r="AH7" s="27">
        <v>15.15</v>
      </c>
      <c r="AI7" s="27">
        <v>30.289999999999999</v>
      </c>
      <c r="AJ7" s="27">
        <v>60.579999999999998</v>
      </c>
      <c r="AK7" s="27">
        <v>3.7000000000000002</v>
      </c>
      <c r="AL7" s="27">
        <v>26</v>
      </c>
      <c r="AM7" s="27">
        <v>3.5</v>
      </c>
      <c r="AN7" s="27">
        <v>26</v>
      </c>
      <c r="AO7" s="27">
        <v>3.2000000000000002</v>
      </c>
      <c r="AP7" s="27">
        <v>26</v>
      </c>
      <c r="AQ7" s="27">
        <v>3</v>
      </c>
      <c r="AR7" s="27">
        <v>26</v>
      </c>
      <c r="AS7" s="27">
        <v>0</v>
      </c>
      <c r="AT7" s="29">
        <v>4</v>
      </c>
      <c r="AU7" s="30">
        <v>529.96000000000004</v>
      </c>
      <c r="AV7" s="31">
        <v>8920421.1999999993</v>
      </c>
      <c r="AW7" s="31"/>
      <c r="AX7" s="31">
        <v>4170697.6400000001</v>
      </c>
      <c r="AY7" s="31">
        <v>744115.25</v>
      </c>
      <c r="AZ7" s="31">
        <v>521365.06</v>
      </c>
      <c r="BA7" s="31"/>
      <c r="BB7" s="31"/>
      <c r="BC7" s="31"/>
      <c r="BD7" s="31"/>
      <c r="BE7" s="31"/>
      <c r="BF7" s="31"/>
      <c r="BG7" s="31"/>
      <c r="BH7" s="31"/>
      <c r="BI7" s="31">
        <v>497297.33000000002</v>
      </c>
      <c r="BJ7" s="31">
        <v>497297.33000000002</v>
      </c>
      <c r="BK7" s="31"/>
      <c r="BL7" s="32"/>
    </row>
    <row r="8" spans="1:64" ht="15">
      <c r="A8" s="23" t="s">
        <v>99</v>
      </c>
      <c r="B8" s="24" t="s">
        <v>97</v>
      </c>
      <c r="C8" s="24" t="s">
        <v>103</v>
      </c>
      <c r="D8" s="25">
        <v>8529</v>
      </c>
      <c r="E8" s="25">
        <v>5060</v>
      </c>
      <c r="F8" s="26">
        <v>0.60999999999999999</v>
      </c>
      <c r="G8" s="27">
        <v>0</v>
      </c>
      <c r="H8" s="28">
        <v>2003</v>
      </c>
      <c r="I8" s="27">
        <v>0.45000000000000001</v>
      </c>
      <c r="J8" s="27">
        <v>0.59999999999999998</v>
      </c>
      <c r="K8" s="27">
        <v>1</v>
      </c>
      <c r="L8" s="29">
        <v>1</v>
      </c>
      <c r="M8" s="26">
        <v>15.140000000000001</v>
      </c>
      <c r="N8" s="27">
        <v>40.890000000000001</v>
      </c>
      <c r="O8" s="27">
        <v>86.329999999999998</v>
      </c>
      <c r="P8" s="27">
        <v>107.53</v>
      </c>
      <c r="Q8" s="27">
        <v>134.40000000000001</v>
      </c>
      <c r="R8" s="27">
        <v>99.959999999999994</v>
      </c>
      <c r="S8" s="27">
        <v>142.37</v>
      </c>
      <c r="T8" s="27">
        <v>177.96000000000001</v>
      </c>
      <c r="U8" s="27">
        <v>50.740000000000002</v>
      </c>
      <c r="V8" s="27">
        <v>99.959999999999994</v>
      </c>
      <c r="W8" s="27">
        <v>142.37</v>
      </c>
      <c r="X8" s="27">
        <v>177.96000000000001</v>
      </c>
      <c r="Y8" s="27">
        <v>21.199999999999999</v>
      </c>
      <c r="Z8" s="27">
        <v>33.32</v>
      </c>
      <c r="AA8" s="27">
        <v>99.959999999999994</v>
      </c>
      <c r="AB8" s="27">
        <v>21.199999999999999</v>
      </c>
      <c r="AC8" s="27">
        <v>33.32</v>
      </c>
      <c r="AD8" s="27">
        <v>99.959999999999994</v>
      </c>
      <c r="AE8" s="27">
        <v>5.2999999999999998</v>
      </c>
      <c r="AF8" s="27">
        <v>5.2999999999999998</v>
      </c>
      <c r="AG8" s="27">
        <v>9.0800000000000001</v>
      </c>
      <c r="AH8" s="27">
        <v>18.18</v>
      </c>
      <c r="AI8" s="27">
        <v>36.350000000000001</v>
      </c>
      <c r="AJ8" s="27">
        <v>72.700000000000003</v>
      </c>
      <c r="AK8" s="27">
        <v>3.7000000000000002</v>
      </c>
      <c r="AL8" s="27">
        <v>30</v>
      </c>
      <c r="AM8" s="27">
        <v>3.5</v>
      </c>
      <c r="AN8" s="27">
        <v>30</v>
      </c>
      <c r="AO8" s="27">
        <v>3.2000000000000002</v>
      </c>
      <c r="AP8" s="27">
        <v>30</v>
      </c>
      <c r="AQ8" s="27">
        <v>3</v>
      </c>
      <c r="AR8" s="27">
        <v>30</v>
      </c>
      <c r="AS8" s="27">
        <v>0</v>
      </c>
      <c r="AT8" s="29">
        <v>4</v>
      </c>
      <c r="AU8" s="30">
        <v>11693.68</v>
      </c>
      <c r="AV8" s="31">
        <v>2696350.52</v>
      </c>
      <c r="AW8" s="31"/>
      <c r="AX8" s="31">
        <v>875994.66000000003</v>
      </c>
      <c r="AY8" s="31">
        <v>340877.59999999998</v>
      </c>
      <c r="AZ8" s="31">
        <v>8298.4799999999996</v>
      </c>
      <c r="BA8" s="31"/>
      <c r="BB8" s="31"/>
      <c r="BC8" s="31"/>
      <c r="BD8" s="31"/>
      <c r="BE8" s="31"/>
      <c r="BF8" s="31"/>
      <c r="BG8" s="31"/>
      <c r="BH8" s="31"/>
      <c r="BI8" s="31">
        <v>188057.97</v>
      </c>
      <c r="BJ8" s="31">
        <v>188057.97</v>
      </c>
      <c r="BK8" s="31"/>
      <c r="BL8" s="32"/>
    </row>
    <row r="9" spans="1:64" ht="15">
      <c r="A9" s="23" t="s">
        <v>95</v>
      </c>
      <c r="B9" s="24" t="s">
        <v>114</v>
      </c>
      <c r="C9" s="24" t="s">
        <v>103</v>
      </c>
      <c r="D9" s="25">
        <v>87165</v>
      </c>
      <c r="E9" s="25">
        <v>30186</v>
      </c>
      <c r="F9" s="26">
        <v>0.47499999999999998</v>
      </c>
      <c r="G9" s="27">
        <v>0</v>
      </c>
      <c r="H9" s="28">
        <v>2001</v>
      </c>
      <c r="I9" s="27">
        <v>0.59999999999999998</v>
      </c>
      <c r="J9" s="27">
        <v>0.59999999999999998</v>
      </c>
      <c r="K9" s="27">
        <v>3.7200000000000002</v>
      </c>
      <c r="L9" s="29">
        <v>1.8500000000000001</v>
      </c>
      <c r="M9" s="26">
        <v>21</v>
      </c>
      <c r="N9" s="27">
        <v>56</v>
      </c>
      <c r="O9" s="27">
        <v>119</v>
      </c>
      <c r="P9" s="27">
        <v>148</v>
      </c>
      <c r="Q9" s="27">
        <v>185</v>
      </c>
      <c r="R9" s="27">
        <v>137</v>
      </c>
      <c r="S9" s="27">
        <v>195</v>
      </c>
      <c r="T9" s="27">
        <v>244</v>
      </c>
      <c r="U9" s="27">
        <v>69</v>
      </c>
      <c r="V9" s="27">
        <v>137</v>
      </c>
      <c r="W9" s="27">
        <v>195</v>
      </c>
      <c r="X9" s="27">
        <v>244</v>
      </c>
      <c r="Y9" s="27">
        <v>29</v>
      </c>
      <c r="Z9" s="27">
        <v>46</v>
      </c>
      <c r="AA9" s="27">
        <v>137</v>
      </c>
      <c r="AB9" s="27">
        <v>29</v>
      </c>
      <c r="AC9" s="27">
        <v>46</v>
      </c>
      <c r="AD9" s="27">
        <v>137</v>
      </c>
      <c r="AE9" s="27">
        <v>7</v>
      </c>
      <c r="AF9" s="27">
        <v>7</v>
      </c>
      <c r="AG9" s="27">
        <v>14</v>
      </c>
      <c r="AH9" s="27">
        <v>25</v>
      </c>
      <c r="AI9" s="27">
        <v>50</v>
      </c>
      <c r="AJ9" s="27">
        <v>100</v>
      </c>
      <c r="AK9" s="27">
        <v>3.7000000000000002</v>
      </c>
      <c r="AL9" s="27">
        <v>29</v>
      </c>
      <c r="AM9" s="27">
        <v>3.5</v>
      </c>
      <c r="AN9" s="27">
        <v>29</v>
      </c>
      <c r="AO9" s="27">
        <v>3.2000000000000002</v>
      </c>
      <c r="AP9" s="27">
        <v>29</v>
      </c>
      <c r="AQ9" s="27">
        <v>3</v>
      </c>
      <c r="AR9" s="27">
        <v>29</v>
      </c>
      <c r="AS9" s="27">
        <v>0</v>
      </c>
      <c r="AT9" s="29">
        <v>4</v>
      </c>
      <c r="AU9" s="30">
        <v>2515.6799999999998</v>
      </c>
      <c r="AV9" s="31">
        <v>35565184.450000003</v>
      </c>
      <c r="AW9" s="31"/>
      <c r="AX9" s="31">
        <v>12602796.939999999</v>
      </c>
      <c r="AY9" s="31">
        <v>4739401.4800000004</v>
      </c>
      <c r="AZ9" s="31">
        <v>3770855.6600000001</v>
      </c>
      <c r="BA9" s="31">
        <v>2142435.23</v>
      </c>
      <c r="BB9" s="31">
        <v>338119.79999999999</v>
      </c>
      <c r="BC9" s="31">
        <v>23689.439999999999</v>
      </c>
      <c r="BD9" s="31">
        <v>8486.7600000000002</v>
      </c>
      <c r="BE9" s="31">
        <v>109944.84</v>
      </c>
      <c r="BF9" s="31">
        <v>195365.04000000001</v>
      </c>
      <c r="BG9" s="31">
        <v>633.72000000000003</v>
      </c>
      <c r="BH9" s="31"/>
      <c r="BI9" s="31">
        <v>3767321.3100000001</v>
      </c>
      <c r="BJ9" s="31">
        <v>3767321.3100000001</v>
      </c>
      <c r="BK9" s="31"/>
      <c r="BL9" s="32"/>
    </row>
    <row r="10" spans="1:64" ht="15">
      <c r="A10" s="23" t="s">
        <v>112</v>
      </c>
      <c r="B10" s="24" t="s">
        <v>20</v>
      </c>
      <c r="C10" s="24" t="s">
        <v>103</v>
      </c>
      <c r="D10" s="25">
        <v>22115</v>
      </c>
      <c r="E10" s="25">
        <v>8480</v>
      </c>
      <c r="F10" s="26">
        <v>0.47999999999999998</v>
      </c>
      <c r="G10" s="27">
        <v>0</v>
      </c>
      <c r="H10" s="28">
        <v>2005</v>
      </c>
      <c r="I10" s="27">
        <v>0.59999999999999998</v>
      </c>
      <c r="J10" s="27">
        <v>0.59999999999999998</v>
      </c>
      <c r="K10" s="27">
        <v>0.90000000000000002</v>
      </c>
      <c r="L10" s="29">
        <v>0.59999999999999998</v>
      </c>
      <c r="M10" s="26">
        <v>14.640000000000001</v>
      </c>
      <c r="N10" s="27">
        <v>39.530000000000001</v>
      </c>
      <c r="O10" s="27">
        <v>83.450000000000003</v>
      </c>
      <c r="P10" s="27">
        <v>103.95</v>
      </c>
      <c r="Q10" s="27">
        <v>129.91999999999999</v>
      </c>
      <c r="R10" s="27">
        <v>96.629999999999995</v>
      </c>
      <c r="S10" s="27">
        <v>137.62</v>
      </c>
      <c r="T10" s="27">
        <v>172.03</v>
      </c>
      <c r="U10" s="27">
        <v>49.039999999999999</v>
      </c>
      <c r="V10" s="27">
        <v>96.629999999999995</v>
      </c>
      <c r="W10" s="27">
        <v>137.62</v>
      </c>
      <c r="X10" s="27">
        <v>172.03</v>
      </c>
      <c r="Y10" s="27">
        <v>20.5</v>
      </c>
      <c r="Z10" s="27">
        <v>32.210000000000001</v>
      </c>
      <c r="AA10" s="27">
        <v>96.629999999999995</v>
      </c>
      <c r="AB10" s="27">
        <v>20.5</v>
      </c>
      <c r="AC10" s="27">
        <v>32.210000000000001</v>
      </c>
      <c r="AD10" s="27">
        <v>96.629999999999995</v>
      </c>
      <c r="AE10" s="27">
        <v>6.8099999999999996</v>
      </c>
      <c r="AF10" s="27">
        <v>6.8099999999999996</v>
      </c>
      <c r="AG10" s="27">
        <v>8.7799999999999994</v>
      </c>
      <c r="AH10" s="27">
        <v>17.57</v>
      </c>
      <c r="AI10" s="27">
        <v>35.140000000000001</v>
      </c>
      <c r="AJ10" s="27">
        <v>70.269999999999996</v>
      </c>
      <c r="AK10" s="27">
        <v>3.5</v>
      </c>
      <c r="AL10" s="27">
        <v>14</v>
      </c>
      <c r="AM10" s="27">
        <v>3</v>
      </c>
      <c r="AN10" s="27">
        <v>14</v>
      </c>
      <c r="AO10" s="27">
        <v>2.7999999999999998</v>
      </c>
      <c r="AP10" s="27">
        <v>14</v>
      </c>
      <c r="AQ10" s="27">
        <v>2.7000000000000002</v>
      </c>
      <c r="AR10" s="27">
        <v>14</v>
      </c>
      <c r="AS10" s="27">
        <v>0</v>
      </c>
      <c r="AT10" s="29">
        <v>4</v>
      </c>
      <c r="AU10" s="30">
        <v>10021.18</v>
      </c>
      <c r="AV10" s="31">
        <v>9409441.6999999993</v>
      </c>
      <c r="AW10" s="31"/>
      <c r="AX10" s="31">
        <v>1838171.29</v>
      </c>
      <c r="AY10" s="31">
        <v>783956.07999999996</v>
      </c>
      <c r="AZ10" s="31">
        <v>117824.44</v>
      </c>
      <c r="BA10" s="31"/>
      <c r="BB10" s="31"/>
      <c r="BC10" s="31"/>
      <c r="BD10" s="31"/>
      <c r="BE10" s="31"/>
      <c r="BF10" s="31"/>
      <c r="BG10" s="31"/>
      <c r="BH10" s="31"/>
      <c r="BI10" s="31">
        <v>635988.30000000005</v>
      </c>
      <c r="BJ10" s="31">
        <v>635189.10999999999</v>
      </c>
      <c r="BK10" s="31"/>
      <c r="BL10" s="32"/>
    </row>
    <row r="11" spans="1:64" ht="15">
      <c r="A11" s="23" t="s">
        <v>24</v>
      </c>
      <c r="B11" s="24" t="s">
        <v>28</v>
      </c>
      <c r="C11" s="24" t="s">
        <v>103</v>
      </c>
      <c r="D11" s="25">
        <v>9230</v>
      </c>
      <c r="E11" s="25">
        <v>3750</v>
      </c>
      <c r="F11" s="26">
        <v>0.54700000000000004</v>
      </c>
      <c r="G11" s="27">
        <v>0</v>
      </c>
      <c r="H11" s="28">
        <v>2013</v>
      </c>
      <c r="I11" s="27">
        <v>0.67000000000000004</v>
      </c>
      <c r="J11" s="27">
        <v>1.3</v>
      </c>
      <c r="K11" s="27">
        <v>1</v>
      </c>
      <c r="L11" s="29">
        <v>1</v>
      </c>
      <c r="M11" s="26">
        <v>18.050000000000001</v>
      </c>
      <c r="N11" s="27">
        <v>48.729999999999997</v>
      </c>
      <c r="O11" s="27">
        <v>102.87</v>
      </c>
      <c r="P11" s="27">
        <v>128.13999999999999</v>
      </c>
      <c r="Q11" s="27">
        <v>160.16</v>
      </c>
      <c r="R11" s="27">
        <v>83.299999999999997</v>
      </c>
      <c r="S11" s="27">
        <v>118.64</v>
      </c>
      <c r="T11" s="27">
        <v>148.30000000000001</v>
      </c>
      <c r="U11" s="27">
        <v>42.280000000000001</v>
      </c>
      <c r="V11" s="27">
        <v>83.299999999999997</v>
      </c>
      <c r="W11" s="27">
        <v>118.64</v>
      </c>
      <c r="X11" s="27">
        <v>148.30000000000001</v>
      </c>
      <c r="Y11" s="27">
        <v>17.670000000000002</v>
      </c>
      <c r="Z11" s="27">
        <v>27.77</v>
      </c>
      <c r="AA11" s="27">
        <v>83.299999999999997</v>
      </c>
      <c r="AB11" s="27">
        <v>17.670000000000002</v>
      </c>
      <c r="AC11" s="27">
        <v>27.77</v>
      </c>
      <c r="AD11" s="27">
        <v>83.299999999999997</v>
      </c>
      <c r="AE11" s="27">
        <v>8.2699999999999996</v>
      </c>
      <c r="AF11" s="27">
        <v>8.2699999999999996</v>
      </c>
      <c r="AG11" s="27">
        <v>14.16</v>
      </c>
      <c r="AH11" s="27">
        <v>28.329999999999998</v>
      </c>
      <c r="AI11" s="27">
        <v>56.640000000000001</v>
      </c>
      <c r="AJ11" s="27">
        <v>113.25</v>
      </c>
      <c r="AK11" s="27">
        <v>3</v>
      </c>
      <c r="AL11" s="27">
        <v>25</v>
      </c>
      <c r="AM11" s="27">
        <v>2.3999999999999999</v>
      </c>
      <c r="AN11" s="27">
        <v>25</v>
      </c>
      <c r="AO11" s="27">
        <v>2</v>
      </c>
      <c r="AP11" s="27">
        <v>25</v>
      </c>
      <c r="AQ11" s="27">
        <v>2</v>
      </c>
      <c r="AR11" s="27">
        <v>25</v>
      </c>
      <c r="AS11" s="27">
        <v>0</v>
      </c>
      <c r="AT11" s="29">
        <v>3.3999999999999999</v>
      </c>
      <c r="AU11" s="30">
        <v>69476.610000000001</v>
      </c>
      <c r="AV11" s="31">
        <v>2421816.3500000001</v>
      </c>
      <c r="AW11" s="31">
        <v>0</v>
      </c>
      <c r="AX11" s="31">
        <v>394872.89000000001</v>
      </c>
      <c r="AY11" s="31">
        <v>411348.75</v>
      </c>
      <c r="AZ11" s="31">
        <v>20588.759999999998</v>
      </c>
      <c r="BA11" s="31"/>
      <c r="BB11" s="31"/>
      <c r="BC11" s="31"/>
      <c r="BD11" s="31"/>
      <c r="BE11" s="31"/>
      <c r="BF11" s="31"/>
      <c r="BG11" s="31"/>
      <c r="BH11" s="31"/>
      <c r="BI11" s="31">
        <v>143656.54999999999</v>
      </c>
      <c r="BJ11" s="31">
        <v>143656.54999999999</v>
      </c>
      <c r="BK11" s="31"/>
      <c r="BL11" s="32"/>
    </row>
    <row r="12" spans="1:64" ht="15">
      <c r="A12" s="23" t="s">
        <v>26</v>
      </c>
      <c r="B12" s="24" t="s">
        <v>118</v>
      </c>
      <c r="C12" s="24" t="s">
        <v>103</v>
      </c>
      <c r="D12" s="25">
        <v>56734</v>
      </c>
      <c r="E12" s="25">
        <v>16599</v>
      </c>
      <c r="F12" s="26">
        <v>0.40000000000000002</v>
      </c>
      <c r="G12" s="27">
        <v>0</v>
      </c>
      <c r="H12" s="28">
        <v>2004</v>
      </c>
      <c r="I12" s="27">
        <v>0.59999999999999998</v>
      </c>
      <c r="J12" s="27">
        <v>0.59999999999999998</v>
      </c>
      <c r="K12" s="27">
        <v>1</v>
      </c>
      <c r="L12" s="29">
        <v>1</v>
      </c>
      <c r="M12" s="26">
        <v>12.619999999999999</v>
      </c>
      <c r="N12" s="27">
        <v>34.079999999999998</v>
      </c>
      <c r="O12" s="27">
        <v>71.939999999999998</v>
      </c>
      <c r="P12" s="27">
        <v>89.609999999999999</v>
      </c>
      <c r="Q12" s="27">
        <v>112</v>
      </c>
      <c r="R12" s="27">
        <v>83.299999999999997</v>
      </c>
      <c r="S12" s="27">
        <v>118.64</v>
      </c>
      <c r="T12" s="27">
        <v>148.30000000000001</v>
      </c>
      <c r="U12" s="27">
        <v>42.280000000000001</v>
      </c>
      <c r="V12" s="27">
        <v>83.299999999999997</v>
      </c>
      <c r="W12" s="27">
        <v>118.64</v>
      </c>
      <c r="X12" s="27">
        <v>148.30000000000001</v>
      </c>
      <c r="Y12" s="27">
        <v>17.670000000000002</v>
      </c>
      <c r="Z12" s="27">
        <v>27.77</v>
      </c>
      <c r="AA12" s="27">
        <v>83.299999999999997</v>
      </c>
      <c r="AB12" s="27">
        <v>17.670000000000002</v>
      </c>
      <c r="AC12" s="27">
        <v>27.77</v>
      </c>
      <c r="AD12" s="27">
        <v>83.299999999999997</v>
      </c>
      <c r="AE12" s="27">
        <v>4.4199999999999999</v>
      </c>
      <c r="AF12" s="27">
        <v>4.4199999999999999</v>
      </c>
      <c r="AG12" s="27">
        <v>7.5700000000000003</v>
      </c>
      <c r="AH12" s="27">
        <v>15.15</v>
      </c>
      <c r="AI12" s="27">
        <v>30.289999999999999</v>
      </c>
      <c r="AJ12" s="27">
        <v>60.579999999999998</v>
      </c>
      <c r="AK12" s="27">
        <v>3.5</v>
      </c>
      <c r="AL12" s="27">
        <v>25</v>
      </c>
      <c r="AM12" s="27">
        <v>3</v>
      </c>
      <c r="AN12" s="27">
        <v>25</v>
      </c>
      <c r="AO12" s="27">
        <v>3</v>
      </c>
      <c r="AP12" s="27">
        <v>25</v>
      </c>
      <c r="AQ12" s="27">
        <v>2.7999999999999998</v>
      </c>
      <c r="AR12" s="27">
        <v>25</v>
      </c>
      <c r="AS12" s="27">
        <v>0</v>
      </c>
      <c r="AT12" s="29">
        <v>3</v>
      </c>
      <c r="AU12" s="30">
        <v>1915.0899999999999</v>
      </c>
      <c r="AV12" s="31">
        <v>26497997.050000001</v>
      </c>
      <c r="AW12" s="31"/>
      <c r="AX12" s="31">
        <v>11916556.189999999</v>
      </c>
      <c r="AY12" s="31">
        <v>2736430.1600000001</v>
      </c>
      <c r="AZ12" s="31">
        <v>605891.56999999995</v>
      </c>
      <c r="BA12" s="31"/>
      <c r="BB12" s="31"/>
      <c r="BC12" s="31"/>
      <c r="BD12" s="31"/>
      <c r="BE12" s="31"/>
      <c r="BF12" s="31"/>
      <c r="BG12" s="31"/>
      <c r="BH12" s="31"/>
      <c r="BI12" s="31">
        <v>1710085.54</v>
      </c>
      <c r="BJ12" s="31">
        <v>1710085.54</v>
      </c>
      <c r="BK12" s="31"/>
      <c r="BL12" s="32"/>
    </row>
    <row r="13" spans="1:64" ht="15">
      <c r="A13" s="23"/>
      <c r="B13" s="24"/>
      <c r="C13" s="24"/>
      <c r="D13" s="25"/>
      <c r="E13" s="25"/>
      <c r="F13" s="26"/>
      <c r="G13" s="27"/>
      <c r="H13" s="28"/>
      <c r="I13" s="27"/>
      <c r="J13" s="27"/>
      <c r="K13" s="27"/>
      <c r="L13" s="29"/>
      <c r="M13" s="26"/>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9"/>
      <c r="AU13" s="30"/>
      <c r="AV13" s="31"/>
      <c r="AW13" s="31"/>
      <c r="AX13" s="31"/>
      <c r="AY13" s="31"/>
      <c r="AZ13" s="31"/>
      <c r="BA13" s="31"/>
      <c r="BB13" s="31"/>
      <c r="BC13" s="31"/>
      <c r="BD13" s="31"/>
      <c r="BE13" s="31"/>
      <c r="BF13" s="31"/>
      <c r="BG13" s="31"/>
      <c r="BH13" s="31"/>
      <c r="BI13" s="31"/>
      <c r="BJ13" s="31"/>
      <c r="BK13" s="31"/>
      <c r="BL13" s="32"/>
    </row>
    <row r="14" spans="1:64" ht="15">
      <c r="A14" s="23"/>
      <c r="B14" s="24"/>
      <c r="C14" s="24"/>
      <c r="D14" s="25"/>
      <c r="E14" s="33"/>
      <c r="F14" s="26"/>
      <c r="G14" s="27"/>
      <c r="H14" s="28"/>
      <c r="I14" s="27"/>
      <c r="J14" s="27"/>
      <c r="K14" s="27"/>
      <c r="L14" s="29"/>
      <c r="M14" s="26"/>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9"/>
      <c r="AU14" s="30"/>
      <c r="AV14" s="31"/>
      <c r="AW14" s="31"/>
      <c r="AX14" s="31"/>
      <c r="AY14" s="31"/>
      <c r="AZ14" s="31"/>
      <c r="BA14" s="31"/>
      <c r="BB14" s="31"/>
      <c r="BC14" s="31"/>
      <c r="BD14" s="31"/>
      <c r="BE14" s="31"/>
      <c r="BF14" s="31"/>
      <c r="BG14" s="31"/>
      <c r="BH14" s="31"/>
      <c r="BI14" s="31"/>
      <c r="BJ14" s="31"/>
      <c r="BK14" s="31"/>
      <c r="BL14" s="32"/>
    </row>
    <row r="15" spans="1:64" ht="15">
      <c r="A15" s="23"/>
      <c r="B15" s="24"/>
      <c r="C15" s="24"/>
      <c r="D15" s="25"/>
      <c r="E15" s="33"/>
      <c r="F15" s="26"/>
      <c r="G15" s="27"/>
      <c r="H15" s="28"/>
      <c r="I15" s="27"/>
      <c r="J15" s="27"/>
      <c r="K15" s="27"/>
      <c r="L15" s="29"/>
      <c r="M15" s="26"/>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9"/>
      <c r="AU15" s="30"/>
      <c r="AV15" s="31"/>
      <c r="AW15" s="31"/>
      <c r="AX15" s="31"/>
      <c r="AY15" s="31"/>
      <c r="AZ15" s="31"/>
      <c r="BA15" s="31"/>
      <c r="BB15" s="31"/>
      <c r="BC15" s="31"/>
      <c r="BD15" s="31"/>
      <c r="BE15" s="31"/>
      <c r="BF15" s="31"/>
      <c r="BG15" s="31"/>
      <c r="BH15" s="31"/>
      <c r="BI15" s="31"/>
      <c r="BJ15" s="31"/>
      <c r="BK15" s="31"/>
      <c r="BL15" s="32"/>
    </row>
    <row r="16" spans="1:64" ht="15">
      <c r="A16" s="23"/>
      <c r="B16" s="24"/>
      <c r="C16" s="24"/>
      <c r="D16" s="25"/>
      <c r="E16" s="33"/>
      <c r="F16" s="26"/>
      <c r="G16" s="27"/>
      <c r="H16" s="28"/>
      <c r="I16" s="27"/>
      <c r="J16" s="27"/>
      <c r="K16" s="27"/>
      <c r="L16" s="29"/>
      <c r="M16" s="26"/>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9"/>
      <c r="AU16" s="30"/>
      <c r="AV16" s="31"/>
      <c r="AW16" s="31"/>
      <c r="AX16" s="31"/>
      <c r="AY16" s="31"/>
      <c r="AZ16" s="31"/>
      <c r="BA16" s="31"/>
      <c r="BB16" s="31"/>
      <c r="BC16" s="31"/>
      <c r="BD16" s="31"/>
      <c r="BE16" s="31"/>
      <c r="BF16" s="31"/>
      <c r="BG16" s="31"/>
      <c r="BH16" s="31"/>
      <c r="BI16" s="31"/>
      <c r="BJ16" s="31"/>
      <c r="BK16" s="31"/>
      <c r="BL16" s="32"/>
    </row>
    <row r="17" spans="1:64" ht="15">
      <c r="A17" s="23"/>
      <c r="B17" s="24"/>
      <c r="C17" s="24"/>
      <c r="D17" s="25"/>
      <c r="E17" s="33"/>
      <c r="F17" s="26"/>
      <c r="G17" s="27"/>
      <c r="H17" s="28"/>
      <c r="I17" s="27"/>
      <c r="J17" s="27"/>
      <c r="K17" s="27"/>
      <c r="L17" s="29"/>
      <c r="M17" s="26"/>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9"/>
      <c r="AU17" s="30"/>
      <c r="AV17" s="31"/>
      <c r="AW17" s="31"/>
      <c r="AX17" s="31"/>
      <c r="AY17" s="31"/>
      <c r="AZ17" s="31"/>
      <c r="BA17" s="31"/>
      <c r="BB17" s="31"/>
      <c r="BC17" s="31"/>
      <c r="BD17" s="31"/>
      <c r="BE17" s="31"/>
      <c r="BF17" s="31"/>
      <c r="BG17" s="31"/>
      <c r="BH17" s="31"/>
      <c r="BI17" s="31"/>
      <c r="BJ17" s="31"/>
      <c r="BK17" s="31"/>
      <c r="BL17" s="32"/>
    </row>
    <row r="18" spans="1:64" ht="15">
      <c r="A18" s="23"/>
      <c r="B18" s="24"/>
      <c r="C18" s="24"/>
      <c r="D18" s="25"/>
      <c r="E18" s="33"/>
      <c r="F18" s="26"/>
      <c r="G18" s="27"/>
      <c r="H18" s="28"/>
      <c r="I18" s="27"/>
      <c r="J18" s="27"/>
      <c r="K18" s="27"/>
      <c r="L18" s="29"/>
      <c r="M18" s="26"/>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9"/>
      <c r="AU18" s="30"/>
      <c r="AV18" s="31"/>
      <c r="AW18" s="31"/>
      <c r="AX18" s="31"/>
      <c r="AY18" s="31"/>
      <c r="AZ18" s="31"/>
      <c r="BA18" s="31"/>
      <c r="BB18" s="31"/>
      <c r="BC18" s="31"/>
      <c r="BD18" s="31"/>
      <c r="BE18" s="31"/>
      <c r="BF18" s="31"/>
      <c r="BG18" s="31"/>
      <c r="BH18" s="31"/>
      <c r="BI18" s="31"/>
      <c r="BJ18" s="31"/>
      <c r="BK18" s="31"/>
      <c r="BL18" s="32"/>
    </row>
    <row r="19" spans="1:64" ht="15">
      <c r="A19" s="23"/>
      <c r="B19" s="24"/>
      <c r="C19" s="24"/>
      <c r="D19" s="25"/>
      <c r="E19" s="33"/>
      <c r="F19" s="26"/>
      <c r="G19" s="27"/>
      <c r="H19" s="28"/>
      <c r="I19" s="27"/>
      <c r="J19" s="27"/>
      <c r="K19" s="27"/>
      <c r="L19" s="29"/>
      <c r="M19" s="26"/>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9"/>
      <c r="AU19" s="30"/>
      <c r="AV19" s="31"/>
      <c r="AW19" s="31"/>
      <c r="AX19" s="31"/>
      <c r="AY19" s="31"/>
      <c r="AZ19" s="31"/>
      <c r="BA19" s="31"/>
      <c r="BB19" s="31"/>
      <c r="BC19" s="31"/>
      <c r="BD19" s="31"/>
      <c r="BE19" s="31"/>
      <c r="BF19" s="31"/>
      <c r="BG19" s="31"/>
      <c r="BH19" s="31"/>
      <c r="BI19" s="31"/>
      <c r="BJ19" s="31"/>
      <c r="BK19" s="31"/>
      <c r="BL19" s="32"/>
    </row>
    <row r="20" spans="1:64" ht="15">
      <c r="A20" s="23"/>
      <c r="B20" s="24"/>
      <c r="C20" s="24"/>
      <c r="D20" s="25"/>
      <c r="E20" s="33"/>
      <c r="F20" s="26"/>
      <c r="G20" s="27"/>
      <c r="H20" s="28"/>
      <c r="I20" s="27"/>
      <c r="J20" s="27"/>
      <c r="K20" s="27"/>
      <c r="L20" s="29"/>
      <c r="M20" s="26"/>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9"/>
      <c r="AU20" s="30"/>
      <c r="AV20" s="31"/>
      <c r="AW20" s="31"/>
      <c r="AX20" s="31"/>
      <c r="AY20" s="31"/>
      <c r="AZ20" s="31"/>
      <c r="BA20" s="31"/>
      <c r="BB20" s="31"/>
      <c r="BC20" s="31"/>
      <c r="BD20" s="31"/>
      <c r="BE20" s="31"/>
      <c r="BF20" s="31"/>
      <c r="BG20" s="31"/>
      <c r="BH20" s="31"/>
      <c r="BI20" s="31"/>
      <c r="BJ20" s="31"/>
      <c r="BK20" s="31"/>
      <c r="BL20" s="32"/>
    </row>
    <row r="21" spans="1:64" ht="15">
      <c r="A21" s="23"/>
      <c r="B21" s="24"/>
      <c r="C21" s="24"/>
      <c r="D21" s="25"/>
      <c r="E21" s="33"/>
      <c r="F21" s="26"/>
      <c r="G21" s="27"/>
      <c r="H21" s="28"/>
      <c r="I21" s="27"/>
      <c r="J21" s="27"/>
      <c r="K21" s="27"/>
      <c r="L21" s="29"/>
      <c r="M21" s="26"/>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9"/>
      <c r="AU21" s="30"/>
      <c r="AV21" s="31"/>
      <c r="AW21" s="31"/>
      <c r="AX21" s="31"/>
      <c r="AY21" s="31"/>
      <c r="AZ21" s="31"/>
      <c r="BA21" s="31"/>
      <c r="BB21" s="31"/>
      <c r="BC21" s="31"/>
      <c r="BD21" s="31"/>
      <c r="BE21" s="31"/>
      <c r="BF21" s="31"/>
      <c r="BG21" s="31"/>
      <c r="BH21" s="31"/>
      <c r="BI21" s="31"/>
      <c r="BJ21" s="31"/>
      <c r="BK21" s="31"/>
      <c r="BL21" s="32"/>
    </row>
    <row r="22" spans="1:64" ht="15">
      <c r="A22" s="23"/>
      <c r="B22" s="24"/>
      <c r="C22" s="24"/>
      <c r="D22" s="25"/>
      <c r="E22" s="33"/>
      <c r="F22" s="26"/>
      <c r="G22" s="27"/>
      <c r="H22" s="28"/>
      <c r="I22" s="27"/>
      <c r="J22" s="27"/>
      <c r="K22" s="27"/>
      <c r="L22" s="29"/>
      <c r="M22" s="26"/>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9"/>
      <c r="AU22" s="30"/>
      <c r="AV22" s="31"/>
      <c r="AW22" s="31"/>
      <c r="AX22" s="31"/>
      <c r="AY22" s="31"/>
      <c r="AZ22" s="31"/>
      <c r="BA22" s="31"/>
      <c r="BB22" s="31"/>
      <c r="BC22" s="31"/>
      <c r="BD22" s="31"/>
      <c r="BE22" s="31"/>
      <c r="BF22" s="31"/>
      <c r="BG22" s="31"/>
      <c r="BH22" s="31"/>
      <c r="BI22" s="31"/>
      <c r="BJ22" s="31"/>
      <c r="BK22" s="31"/>
      <c r="BL22" s="32"/>
    </row>
    <row r="23" spans="1:64" ht="15">
      <c r="A23" s="23"/>
      <c r="B23" s="24"/>
      <c r="C23" s="24"/>
      <c r="D23" s="25"/>
      <c r="E23" s="33"/>
      <c r="F23" s="26"/>
      <c r="G23" s="27"/>
      <c r="H23" s="28"/>
      <c r="I23" s="27"/>
      <c r="J23" s="27"/>
      <c r="K23" s="27"/>
      <c r="L23" s="29"/>
      <c r="M23" s="26"/>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9"/>
      <c r="AU23" s="30"/>
      <c r="AV23" s="31"/>
      <c r="AW23" s="31"/>
      <c r="AX23" s="31"/>
      <c r="AY23" s="31"/>
      <c r="AZ23" s="31"/>
      <c r="BA23" s="31"/>
      <c r="BB23" s="31"/>
      <c r="BC23" s="31"/>
      <c r="BD23" s="31"/>
      <c r="BE23" s="31"/>
      <c r="BF23" s="31"/>
      <c r="BG23" s="31"/>
      <c r="BH23" s="31"/>
      <c r="BI23" s="31"/>
      <c r="BJ23" s="31"/>
      <c r="BK23" s="31"/>
      <c r="BL23" s="32"/>
    </row>
    <row r="24" spans="1:64" ht="15">
      <c r="A24" s="23"/>
      <c r="B24" s="24"/>
      <c r="C24" s="24"/>
      <c r="D24" s="25"/>
      <c r="E24" s="33"/>
      <c r="F24" s="26"/>
      <c r="G24" s="27"/>
      <c r="H24" s="28"/>
      <c r="I24" s="27"/>
      <c r="J24" s="27"/>
      <c r="K24" s="27"/>
      <c r="L24" s="29"/>
      <c r="M24" s="26"/>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9"/>
      <c r="AU24" s="30"/>
      <c r="AV24" s="31"/>
      <c r="AW24" s="31"/>
      <c r="AX24" s="31"/>
      <c r="AY24" s="31"/>
      <c r="AZ24" s="31"/>
      <c r="BA24" s="31"/>
      <c r="BB24" s="31"/>
      <c r="BC24" s="31"/>
      <c r="BD24" s="31"/>
      <c r="BE24" s="31"/>
      <c r="BF24" s="31"/>
      <c r="BG24" s="31"/>
      <c r="BH24" s="31"/>
      <c r="BI24" s="31"/>
      <c r="BJ24" s="31"/>
      <c r="BK24" s="31"/>
      <c r="BL24" s="32"/>
    </row>
    <row r="25" spans="1:64" ht="15">
      <c r="A25" s="23"/>
      <c r="B25" s="24"/>
      <c r="C25" s="24"/>
      <c r="D25" s="25"/>
      <c r="E25" s="33"/>
      <c r="F25" s="26"/>
      <c r="G25" s="27"/>
      <c r="H25" s="28"/>
      <c r="I25" s="27"/>
      <c r="J25" s="27"/>
      <c r="K25" s="27"/>
      <c r="L25" s="29"/>
      <c r="M25" s="26"/>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9"/>
      <c r="AU25" s="30"/>
      <c r="AV25" s="31"/>
      <c r="AW25" s="31"/>
      <c r="AX25" s="31"/>
      <c r="AY25" s="31"/>
      <c r="AZ25" s="31"/>
      <c r="BA25" s="31"/>
      <c r="BB25" s="31"/>
      <c r="BC25" s="31"/>
      <c r="BD25" s="31"/>
      <c r="BE25" s="31"/>
      <c r="BF25" s="31"/>
      <c r="BG25" s="31"/>
      <c r="BH25" s="31"/>
      <c r="BI25" s="31"/>
      <c r="BJ25" s="31"/>
      <c r="BK25" s="31"/>
      <c r="BL25" s="32"/>
    </row>
    <row r="26" spans="1:64" ht="15">
      <c r="A26" s="23"/>
      <c r="B26" s="24"/>
      <c r="C26" s="24"/>
      <c r="D26" s="25"/>
      <c r="E26" s="33"/>
      <c r="F26" s="26"/>
      <c r="G26" s="27"/>
      <c r="H26" s="28"/>
      <c r="I26" s="27"/>
      <c r="J26" s="27"/>
      <c r="K26" s="27"/>
      <c r="L26" s="29"/>
      <c r="M26" s="26"/>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9"/>
      <c r="AU26" s="30"/>
      <c r="AV26" s="31"/>
      <c r="AW26" s="31"/>
      <c r="AX26" s="31"/>
      <c r="AY26" s="31"/>
      <c r="AZ26" s="31"/>
      <c r="BA26" s="31"/>
      <c r="BB26" s="31"/>
      <c r="BC26" s="31"/>
      <c r="BD26" s="31"/>
      <c r="BE26" s="31"/>
      <c r="BF26" s="31"/>
      <c r="BG26" s="31"/>
      <c r="BH26" s="31"/>
      <c r="BI26" s="31"/>
      <c r="BJ26" s="31"/>
      <c r="BK26" s="31"/>
      <c r="BL26" s="32"/>
    </row>
    <row r="27" spans="1:64" ht="15">
      <c r="A27" s="23"/>
      <c r="B27" s="24"/>
      <c r="C27" s="24"/>
      <c r="D27" s="25"/>
      <c r="E27" s="33"/>
      <c r="F27" s="26"/>
      <c r="G27" s="27"/>
      <c r="H27" s="28"/>
      <c r="I27" s="27"/>
      <c r="J27" s="27"/>
      <c r="K27" s="27"/>
      <c r="L27" s="29"/>
      <c r="M27" s="26"/>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9"/>
      <c r="AU27" s="30"/>
      <c r="AV27" s="31"/>
      <c r="AW27" s="31"/>
      <c r="AX27" s="31"/>
      <c r="AY27" s="31"/>
      <c r="AZ27" s="31"/>
      <c r="BA27" s="31"/>
      <c r="BB27" s="31"/>
      <c r="BC27" s="31"/>
      <c r="BD27" s="31"/>
      <c r="BE27" s="31"/>
      <c r="BF27" s="31"/>
      <c r="BG27" s="31"/>
      <c r="BH27" s="31"/>
      <c r="BI27" s="31"/>
      <c r="BJ27" s="31"/>
      <c r="BK27" s="31"/>
      <c r="BL27" s="32"/>
    </row>
    <row r="28" spans="1:64" ht="15">
      <c r="A28" s="23"/>
      <c r="B28" s="24"/>
      <c r="C28" s="24"/>
      <c r="D28" s="25"/>
      <c r="E28" s="33"/>
      <c r="F28" s="26"/>
      <c r="G28" s="27"/>
      <c r="H28" s="28"/>
      <c r="I28" s="27"/>
      <c r="J28" s="27"/>
      <c r="K28" s="27"/>
      <c r="L28" s="29"/>
      <c r="M28" s="26"/>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9"/>
      <c r="AU28" s="30"/>
      <c r="AV28" s="31"/>
      <c r="AW28" s="31"/>
      <c r="AX28" s="31"/>
      <c r="AY28" s="31"/>
      <c r="AZ28" s="31"/>
      <c r="BA28" s="31"/>
      <c r="BB28" s="31"/>
      <c r="BC28" s="31"/>
      <c r="BD28" s="31"/>
      <c r="BE28" s="31"/>
      <c r="BF28" s="31"/>
      <c r="BG28" s="31"/>
      <c r="BH28" s="31"/>
      <c r="BI28" s="31"/>
      <c r="BJ28" s="31"/>
      <c r="BK28" s="31"/>
      <c r="BL28" s="32"/>
    </row>
    <row r="29" spans="1:64" ht="15">
      <c r="A29" s="23"/>
      <c r="B29" s="24"/>
      <c r="C29" s="24"/>
      <c r="D29" s="25"/>
      <c r="E29" s="33"/>
      <c r="F29" s="26"/>
      <c r="G29" s="27"/>
      <c r="H29" s="28"/>
      <c r="I29" s="27"/>
      <c r="J29" s="27"/>
      <c r="K29" s="27"/>
      <c r="L29" s="29"/>
      <c r="M29" s="26"/>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9"/>
      <c r="AU29" s="30"/>
      <c r="AV29" s="31"/>
      <c r="AW29" s="31"/>
      <c r="AX29" s="31"/>
      <c r="AY29" s="31"/>
      <c r="AZ29" s="31"/>
      <c r="BA29" s="31"/>
      <c r="BB29" s="31"/>
      <c r="BC29" s="31"/>
      <c r="BD29" s="31"/>
      <c r="BE29" s="31"/>
      <c r="BF29" s="31"/>
      <c r="BG29" s="31"/>
      <c r="BH29" s="31"/>
      <c r="BI29" s="31"/>
      <c r="BJ29" s="31"/>
      <c r="BK29" s="31"/>
      <c r="BL29" s="32"/>
    </row>
    <row r="30" spans="1:64" ht="15">
      <c r="A30" s="23"/>
      <c r="B30" s="24"/>
      <c r="C30" s="24"/>
      <c r="D30" s="25"/>
      <c r="E30" s="33"/>
      <c r="F30" s="26"/>
      <c r="G30" s="27"/>
      <c r="H30" s="28"/>
      <c r="I30" s="27"/>
      <c r="J30" s="27"/>
      <c r="K30" s="27"/>
      <c r="L30" s="29"/>
      <c r="M30" s="26"/>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9"/>
      <c r="AU30" s="30"/>
      <c r="AV30" s="31"/>
      <c r="AW30" s="31"/>
      <c r="AX30" s="31"/>
      <c r="AY30" s="31"/>
      <c r="AZ30" s="31"/>
      <c r="BA30" s="31"/>
      <c r="BB30" s="31"/>
      <c r="BC30" s="31"/>
      <c r="BD30" s="31"/>
      <c r="BE30" s="31"/>
      <c r="BF30" s="31"/>
      <c r="BG30" s="31"/>
      <c r="BH30" s="31"/>
      <c r="BI30" s="31"/>
      <c r="BJ30" s="31"/>
      <c r="BK30" s="31"/>
      <c r="BL30" s="32"/>
    </row>
    <row r="31" spans="1:64" ht="15">
      <c r="A31" s="23"/>
      <c r="B31" s="24"/>
      <c r="C31" s="24"/>
      <c r="D31" s="25"/>
      <c r="E31" s="33"/>
      <c r="F31" s="26"/>
      <c r="G31" s="27"/>
      <c r="H31" s="28"/>
      <c r="I31" s="27"/>
      <c r="J31" s="27"/>
      <c r="K31" s="27"/>
      <c r="L31" s="29"/>
      <c r="M31" s="26"/>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9"/>
      <c r="AU31" s="30"/>
      <c r="AV31" s="31"/>
      <c r="AW31" s="31"/>
      <c r="AX31" s="31"/>
      <c r="AY31" s="31"/>
      <c r="AZ31" s="31"/>
      <c r="BA31" s="31"/>
      <c r="BB31" s="31"/>
      <c r="BC31" s="31"/>
      <c r="BD31" s="31"/>
      <c r="BE31" s="31"/>
      <c r="BF31" s="31"/>
      <c r="BG31" s="31"/>
      <c r="BH31" s="31"/>
      <c r="BI31" s="31"/>
      <c r="BJ31" s="31"/>
      <c r="BK31" s="31"/>
      <c r="BL31" s="32"/>
    </row>
    <row r="32" spans="1:64" ht="15">
      <c r="A32" s="23"/>
      <c r="B32" s="24"/>
      <c r="C32" s="24"/>
      <c r="D32" s="25"/>
      <c r="E32" s="33"/>
      <c r="F32" s="26"/>
      <c r="G32" s="27"/>
      <c r="H32" s="28"/>
      <c r="I32" s="27"/>
      <c r="J32" s="27"/>
      <c r="K32" s="27"/>
      <c r="L32" s="29"/>
      <c r="M32" s="26"/>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9"/>
      <c r="AU32" s="30"/>
      <c r="AV32" s="31"/>
      <c r="AW32" s="31"/>
      <c r="AX32" s="31"/>
      <c r="AY32" s="31"/>
      <c r="AZ32" s="31"/>
      <c r="BA32" s="31"/>
      <c r="BB32" s="31"/>
      <c r="BC32" s="31"/>
      <c r="BD32" s="31"/>
      <c r="BE32" s="31"/>
      <c r="BF32" s="31"/>
      <c r="BG32" s="31"/>
      <c r="BH32" s="31"/>
      <c r="BI32" s="31"/>
      <c r="BJ32" s="31"/>
      <c r="BK32" s="31"/>
      <c r="BL32" s="32"/>
    </row>
    <row r="33" spans="1:64" ht="15">
      <c r="A33" s="23"/>
      <c r="B33" s="24"/>
      <c r="C33" s="24"/>
      <c r="D33" s="25"/>
      <c r="E33" s="33"/>
      <c r="F33" s="26"/>
      <c r="G33" s="27"/>
      <c r="H33" s="28"/>
      <c r="I33" s="27"/>
      <c r="J33" s="27"/>
      <c r="K33" s="27"/>
      <c r="L33" s="29"/>
      <c r="M33" s="26"/>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9"/>
      <c r="AU33" s="30"/>
      <c r="AV33" s="31"/>
      <c r="AW33" s="31"/>
      <c r="AX33" s="31"/>
      <c r="AY33" s="31"/>
      <c r="AZ33" s="31"/>
      <c r="BA33" s="31"/>
      <c r="BB33" s="31"/>
      <c r="BC33" s="31"/>
      <c r="BD33" s="31"/>
      <c r="BE33" s="31"/>
      <c r="BF33" s="31"/>
      <c r="BG33" s="31"/>
      <c r="BH33" s="31"/>
      <c r="BI33" s="31"/>
      <c r="BJ33" s="31"/>
      <c r="BK33" s="31"/>
      <c r="BL33" s="32"/>
    </row>
    <row r="34" spans="1:64" ht="15">
      <c r="A34" s="23"/>
      <c r="B34" s="24"/>
      <c r="C34" s="24"/>
      <c r="D34" s="25"/>
      <c r="E34" s="33"/>
      <c r="F34" s="26"/>
      <c r="G34" s="27"/>
      <c r="H34" s="28"/>
      <c r="I34" s="27"/>
      <c r="J34" s="27"/>
      <c r="K34" s="27"/>
      <c r="L34" s="29"/>
      <c r="M34" s="26"/>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9"/>
      <c r="AU34" s="30"/>
      <c r="AV34" s="31"/>
      <c r="AW34" s="31"/>
      <c r="AX34" s="31"/>
      <c r="AY34" s="31"/>
      <c r="AZ34" s="31"/>
      <c r="BA34" s="31"/>
      <c r="BB34" s="31"/>
      <c r="BC34" s="31"/>
      <c r="BD34" s="31"/>
      <c r="BE34" s="31"/>
      <c r="BF34" s="31"/>
      <c r="BG34" s="31"/>
      <c r="BH34" s="31"/>
      <c r="BI34" s="31"/>
      <c r="BJ34" s="31"/>
      <c r="BK34" s="31"/>
      <c r="BL34" s="32"/>
    </row>
    <row r="35" spans="1:64" ht="15">
      <c r="A35" s="23"/>
      <c r="B35" s="24"/>
      <c r="C35" s="24"/>
      <c r="D35" s="25"/>
      <c r="E35" s="33"/>
      <c r="F35" s="26"/>
      <c r="G35" s="27"/>
      <c r="H35" s="28"/>
      <c r="I35" s="27"/>
      <c r="J35" s="27"/>
      <c r="K35" s="27"/>
      <c r="L35" s="29"/>
      <c r="M35" s="26"/>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9"/>
      <c r="AU35" s="30"/>
      <c r="AV35" s="31"/>
      <c r="AW35" s="31"/>
      <c r="AX35" s="31"/>
      <c r="AY35" s="31"/>
      <c r="AZ35" s="31"/>
      <c r="BA35" s="31"/>
      <c r="BB35" s="31"/>
      <c r="BC35" s="31"/>
      <c r="BD35" s="31"/>
      <c r="BE35" s="31"/>
      <c r="BF35" s="31"/>
      <c r="BG35" s="31"/>
      <c r="BH35" s="31"/>
      <c r="BI35" s="31"/>
      <c r="BJ35" s="31"/>
      <c r="BK35" s="31"/>
      <c r="BL35" s="32"/>
    </row>
    <row r="36" spans="1:64" ht="15">
      <c r="A36" s="23"/>
      <c r="B36" s="24"/>
      <c r="C36" s="24"/>
      <c r="D36" s="25"/>
      <c r="E36" s="33"/>
      <c r="F36" s="26"/>
      <c r="G36" s="27"/>
      <c r="H36" s="28"/>
      <c r="I36" s="27"/>
      <c r="J36" s="27"/>
      <c r="K36" s="27"/>
      <c r="L36" s="29"/>
      <c r="M36" s="26"/>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9"/>
      <c r="AU36" s="30"/>
      <c r="AV36" s="31"/>
      <c r="AW36" s="31"/>
      <c r="AX36" s="31"/>
      <c r="AY36" s="31"/>
      <c r="AZ36" s="31"/>
      <c r="BA36" s="31"/>
      <c r="BB36" s="31"/>
      <c r="BC36" s="31"/>
      <c r="BD36" s="31"/>
      <c r="BE36" s="31"/>
      <c r="BF36" s="31"/>
      <c r="BG36" s="31"/>
      <c r="BH36" s="31"/>
      <c r="BI36" s="31"/>
      <c r="BJ36" s="31"/>
      <c r="BK36" s="31"/>
      <c r="BL36" s="32"/>
    </row>
    <row r="37" spans="1:64" ht="15">
      <c r="A37" s="23"/>
      <c r="B37" s="24"/>
      <c r="C37" s="24"/>
      <c r="D37" s="25"/>
      <c r="E37" s="33"/>
      <c r="F37" s="26"/>
      <c r="G37" s="27"/>
      <c r="H37" s="28"/>
      <c r="I37" s="27"/>
      <c r="J37" s="27"/>
      <c r="K37" s="27"/>
      <c r="L37" s="29"/>
      <c r="M37" s="26"/>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9"/>
      <c r="AU37" s="30"/>
      <c r="AV37" s="31"/>
      <c r="AW37" s="31"/>
      <c r="AX37" s="31"/>
      <c r="AY37" s="31"/>
      <c r="AZ37" s="31"/>
      <c r="BA37" s="31"/>
      <c r="BB37" s="31"/>
      <c r="BC37" s="31"/>
      <c r="BD37" s="31"/>
      <c r="BE37" s="31"/>
      <c r="BF37" s="31"/>
      <c r="BG37" s="31"/>
      <c r="BH37" s="31"/>
      <c r="BI37" s="31"/>
      <c r="BJ37" s="31"/>
      <c r="BK37" s="31"/>
      <c r="BL37" s="32"/>
    </row>
    <row r="38" spans="1:64" ht="15">
      <c r="A38" s="23"/>
      <c r="B38" s="24"/>
      <c r="C38" s="24"/>
      <c r="D38" s="25"/>
      <c r="E38" s="33"/>
      <c r="F38" s="26"/>
      <c r="G38" s="27"/>
      <c r="H38" s="28"/>
      <c r="I38" s="27"/>
      <c r="J38" s="27"/>
      <c r="K38" s="27"/>
      <c r="L38" s="29"/>
      <c r="M38" s="26"/>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9"/>
      <c r="AU38" s="30"/>
      <c r="AV38" s="31"/>
      <c r="AW38" s="31"/>
      <c r="AX38" s="31"/>
      <c r="AY38" s="31"/>
      <c r="AZ38" s="31"/>
      <c r="BA38" s="31"/>
      <c r="BB38" s="31"/>
      <c r="BC38" s="31"/>
      <c r="BD38" s="31"/>
      <c r="BE38" s="31"/>
      <c r="BF38" s="31"/>
      <c r="BG38" s="31"/>
      <c r="BH38" s="31"/>
      <c r="BI38" s="31"/>
      <c r="BJ38" s="31"/>
      <c r="BK38" s="31"/>
      <c r="BL38" s="32"/>
    </row>
    <row r="39" spans="1:64" ht="15">
      <c r="A39" s="23"/>
      <c r="B39" s="24"/>
      <c r="C39" s="24"/>
      <c r="D39" s="25"/>
      <c r="E39" s="33"/>
      <c r="F39" s="26"/>
      <c r="G39" s="27"/>
      <c r="H39" s="28"/>
      <c r="I39" s="27"/>
      <c r="J39" s="27"/>
      <c r="K39" s="27"/>
      <c r="L39" s="29"/>
      <c r="M39" s="26"/>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9"/>
      <c r="AU39" s="30"/>
      <c r="AV39" s="31"/>
      <c r="AW39" s="31"/>
      <c r="AX39" s="31"/>
      <c r="AY39" s="31"/>
      <c r="AZ39" s="31"/>
      <c r="BA39" s="31"/>
      <c r="BB39" s="31"/>
      <c r="BC39" s="31"/>
      <c r="BD39" s="31"/>
      <c r="BE39" s="31"/>
      <c r="BF39" s="31"/>
      <c r="BG39" s="31"/>
      <c r="BH39" s="31"/>
      <c r="BI39" s="31"/>
      <c r="BJ39" s="31"/>
      <c r="BK39" s="31"/>
      <c r="BL39" s="32"/>
    </row>
    <row r="40" spans="1:64" ht="15">
      <c r="A40" s="23"/>
      <c r="B40" s="24"/>
      <c r="C40" s="24"/>
      <c r="D40" s="25"/>
      <c r="E40" s="33"/>
      <c r="F40" s="26"/>
      <c r="G40" s="27"/>
      <c r="H40" s="28"/>
      <c r="I40" s="27"/>
      <c r="J40" s="27"/>
      <c r="K40" s="27"/>
      <c r="L40" s="29"/>
      <c r="M40" s="26"/>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9"/>
      <c r="AU40" s="30"/>
      <c r="AV40" s="31"/>
      <c r="AW40" s="31"/>
      <c r="AX40" s="31"/>
      <c r="AY40" s="31"/>
      <c r="AZ40" s="31"/>
      <c r="BA40" s="31"/>
      <c r="BB40" s="31"/>
      <c r="BC40" s="31"/>
      <c r="BD40" s="31"/>
      <c r="BE40" s="31"/>
      <c r="BF40" s="31"/>
      <c r="BG40" s="31"/>
      <c r="BH40" s="31"/>
      <c r="BI40" s="31"/>
      <c r="BJ40" s="31"/>
      <c r="BK40" s="31"/>
      <c r="BL40" s="32"/>
    </row>
    <row r="41" spans="1:64" ht="15">
      <c r="A41" s="23"/>
      <c r="B41" s="24"/>
      <c r="C41" s="24"/>
      <c r="D41" s="25"/>
      <c r="E41" s="33"/>
      <c r="F41" s="26"/>
      <c r="G41" s="27"/>
      <c r="H41" s="28"/>
      <c r="I41" s="27"/>
      <c r="J41" s="27"/>
      <c r="K41" s="27"/>
      <c r="L41" s="29"/>
      <c r="M41" s="26"/>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9"/>
      <c r="AU41" s="30"/>
      <c r="AV41" s="31"/>
      <c r="AW41" s="31"/>
      <c r="AX41" s="31"/>
      <c r="AY41" s="31"/>
      <c r="AZ41" s="31"/>
      <c r="BA41" s="31"/>
      <c r="BB41" s="31"/>
      <c r="BC41" s="31"/>
      <c r="BD41" s="31"/>
      <c r="BE41" s="31"/>
      <c r="BF41" s="31"/>
      <c r="BG41" s="31"/>
      <c r="BH41" s="31"/>
      <c r="BI41" s="31"/>
      <c r="BJ41" s="31"/>
      <c r="BK41" s="31"/>
      <c r="BL41" s="32"/>
    </row>
    <row r="42" spans="1:64" ht="15">
      <c r="A42" s="23"/>
      <c r="B42" s="24"/>
      <c r="C42" s="24"/>
      <c r="D42" s="25"/>
      <c r="E42" s="33"/>
      <c r="F42" s="26"/>
      <c r="G42" s="27"/>
      <c r="H42" s="28"/>
      <c r="I42" s="27"/>
      <c r="J42" s="27"/>
      <c r="K42" s="27"/>
      <c r="L42" s="29"/>
      <c r="M42" s="26"/>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9"/>
      <c r="AU42" s="30"/>
      <c r="AV42" s="31"/>
      <c r="AW42" s="31"/>
      <c r="AX42" s="31"/>
      <c r="AY42" s="31"/>
      <c r="AZ42" s="31"/>
      <c r="BA42" s="31"/>
      <c r="BB42" s="31"/>
      <c r="BC42" s="31"/>
      <c r="BD42" s="31"/>
      <c r="BE42" s="31"/>
      <c r="BF42" s="31"/>
      <c r="BG42" s="31"/>
      <c r="BH42" s="31"/>
      <c r="BI42" s="31"/>
      <c r="BJ42" s="31"/>
      <c r="BK42" s="31"/>
      <c r="BL42" s="32"/>
    </row>
    <row r="43" spans="1:64" ht="15">
      <c r="A43" s="23"/>
      <c r="B43" s="24"/>
      <c r="C43" s="24"/>
      <c r="D43" s="25"/>
      <c r="E43" s="33"/>
      <c r="F43" s="26"/>
      <c r="G43" s="27"/>
      <c r="H43" s="28"/>
      <c r="I43" s="27"/>
      <c r="J43" s="27"/>
      <c r="K43" s="27"/>
      <c r="L43" s="29"/>
      <c r="M43" s="26"/>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9"/>
      <c r="AU43" s="30"/>
      <c r="AV43" s="31"/>
      <c r="AW43" s="31"/>
      <c r="AX43" s="31"/>
      <c r="AY43" s="31"/>
      <c r="AZ43" s="31"/>
      <c r="BA43" s="31"/>
      <c r="BB43" s="31"/>
      <c r="BC43" s="31"/>
      <c r="BD43" s="31"/>
      <c r="BE43" s="31"/>
      <c r="BF43" s="31"/>
      <c r="BG43" s="31"/>
      <c r="BH43" s="31"/>
      <c r="BI43" s="31"/>
      <c r="BJ43" s="31"/>
      <c r="BK43" s="31"/>
      <c r="BL43" s="32"/>
    </row>
    <row r="44" spans="1:64" ht="15">
      <c r="A44" s="23"/>
      <c r="B44" s="24"/>
      <c r="C44" s="24"/>
      <c r="D44" s="25"/>
      <c r="E44" s="33"/>
      <c r="F44" s="26"/>
      <c r="G44" s="27"/>
      <c r="H44" s="28"/>
      <c r="I44" s="27"/>
      <c r="J44" s="27"/>
      <c r="K44" s="27"/>
      <c r="L44" s="29"/>
      <c r="M44" s="26"/>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9"/>
      <c r="AU44" s="30"/>
      <c r="AV44" s="31"/>
      <c r="AW44" s="31"/>
      <c r="AX44" s="31"/>
      <c r="AY44" s="31"/>
      <c r="AZ44" s="31"/>
      <c r="BA44" s="31"/>
      <c r="BB44" s="31"/>
      <c r="BC44" s="31"/>
      <c r="BD44" s="31"/>
      <c r="BE44" s="31"/>
      <c r="BF44" s="31"/>
      <c r="BG44" s="31"/>
      <c r="BH44" s="31"/>
      <c r="BI44" s="31"/>
      <c r="BJ44" s="31"/>
      <c r="BK44" s="31"/>
      <c r="BL44" s="32"/>
    </row>
    <row r="45" spans="1:64" ht="15">
      <c r="A45" s="23"/>
      <c r="B45" s="24"/>
      <c r="C45" s="24"/>
      <c r="D45" s="25"/>
      <c r="E45" s="33"/>
      <c r="F45" s="26"/>
      <c r="G45" s="27"/>
      <c r="H45" s="28"/>
      <c r="I45" s="27"/>
      <c r="J45" s="27"/>
      <c r="K45" s="27"/>
      <c r="L45" s="29"/>
      <c r="M45" s="26"/>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9"/>
      <c r="AU45" s="30"/>
      <c r="AV45" s="31"/>
      <c r="AW45" s="31"/>
      <c r="AX45" s="31"/>
      <c r="AY45" s="31"/>
      <c r="AZ45" s="31"/>
      <c r="BA45" s="31"/>
      <c r="BB45" s="31"/>
      <c r="BC45" s="31"/>
      <c r="BD45" s="31"/>
      <c r="BE45" s="31"/>
      <c r="BF45" s="31"/>
      <c r="BG45" s="31"/>
      <c r="BH45" s="31"/>
      <c r="BI45" s="31"/>
      <c r="BJ45" s="31"/>
      <c r="BK45" s="31"/>
      <c r="BL45" s="32"/>
    </row>
    <row r="46" spans="1:64" ht="15">
      <c r="A46" s="23"/>
      <c r="B46" s="24"/>
      <c r="C46" s="24"/>
      <c r="D46" s="25"/>
      <c r="E46" s="33"/>
      <c r="F46" s="26"/>
      <c r="G46" s="27"/>
      <c r="H46" s="28"/>
      <c r="I46" s="27"/>
      <c r="J46" s="27"/>
      <c r="K46" s="27"/>
      <c r="L46" s="29"/>
      <c r="M46" s="26"/>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9"/>
      <c r="AU46" s="30"/>
      <c r="AV46" s="31"/>
      <c r="AW46" s="31"/>
      <c r="AX46" s="31"/>
      <c r="AY46" s="31"/>
      <c r="AZ46" s="31"/>
      <c r="BA46" s="31"/>
      <c r="BB46" s="31"/>
      <c r="BC46" s="31"/>
      <c r="BD46" s="31"/>
      <c r="BE46" s="31"/>
      <c r="BF46" s="31"/>
      <c r="BG46" s="31"/>
      <c r="BH46" s="31"/>
      <c r="BI46" s="31"/>
      <c r="BJ46" s="31"/>
      <c r="BK46" s="31"/>
      <c r="BL46" s="32"/>
    </row>
    <row r="47" spans="1:64" ht="15">
      <c r="A47" s="23"/>
      <c r="B47" s="24"/>
      <c r="C47" s="24"/>
      <c r="D47" s="25"/>
      <c r="E47" s="33"/>
      <c r="F47" s="26"/>
      <c r="G47" s="27"/>
      <c r="H47" s="28"/>
      <c r="I47" s="27"/>
      <c r="J47" s="27"/>
      <c r="K47" s="27"/>
      <c r="L47" s="29"/>
      <c r="M47" s="26"/>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9"/>
      <c r="AU47" s="30"/>
      <c r="AV47" s="31"/>
      <c r="AW47" s="31"/>
      <c r="AX47" s="31"/>
      <c r="AY47" s="31"/>
      <c r="AZ47" s="31"/>
      <c r="BA47" s="31"/>
      <c r="BB47" s="31"/>
      <c r="BC47" s="31"/>
      <c r="BD47" s="31"/>
      <c r="BE47" s="31"/>
      <c r="BF47" s="31"/>
      <c r="BG47" s="31"/>
      <c r="BH47" s="31"/>
      <c r="BI47" s="31"/>
      <c r="BJ47" s="31"/>
      <c r="BK47" s="31"/>
      <c r="BL47" s="32"/>
    </row>
    <row r="48" spans="1:64" ht="15">
      <c r="A48" s="23"/>
      <c r="B48" s="24"/>
      <c r="C48" s="24"/>
      <c r="D48" s="25"/>
      <c r="E48" s="33"/>
      <c r="F48" s="26"/>
      <c r="G48" s="27"/>
      <c r="H48" s="28"/>
      <c r="I48" s="27"/>
      <c r="J48" s="27"/>
      <c r="K48" s="27"/>
      <c r="L48" s="29"/>
      <c r="M48" s="26"/>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9"/>
      <c r="AU48" s="30"/>
      <c r="AV48" s="31"/>
      <c r="AW48" s="31"/>
      <c r="AX48" s="31"/>
      <c r="AY48" s="31"/>
      <c r="AZ48" s="31"/>
      <c r="BA48" s="31"/>
      <c r="BB48" s="31"/>
      <c r="BC48" s="31"/>
      <c r="BD48" s="31"/>
      <c r="BE48" s="31"/>
      <c r="BF48" s="31"/>
      <c r="BG48" s="31"/>
      <c r="BH48" s="31"/>
      <c r="BI48" s="31"/>
      <c r="BJ48" s="31"/>
      <c r="BK48" s="31"/>
      <c r="BL48" s="32"/>
    </row>
    <row r="49" spans="1:64" ht="15">
      <c r="A49" s="23"/>
      <c r="B49" s="24"/>
      <c r="C49" s="24"/>
      <c r="D49" s="25"/>
      <c r="E49" s="33"/>
      <c r="F49" s="26"/>
      <c r="G49" s="27"/>
      <c r="H49" s="28"/>
      <c r="I49" s="27"/>
      <c r="J49" s="27"/>
      <c r="K49" s="27"/>
      <c r="L49" s="29"/>
      <c r="M49" s="26"/>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9"/>
      <c r="AU49" s="30"/>
      <c r="AV49" s="31"/>
      <c r="AW49" s="31"/>
      <c r="AX49" s="31"/>
      <c r="AY49" s="31"/>
      <c r="AZ49" s="31"/>
      <c r="BA49" s="31"/>
      <c r="BB49" s="31"/>
      <c r="BC49" s="31"/>
      <c r="BD49" s="31"/>
      <c r="BE49" s="31"/>
      <c r="BF49" s="31"/>
      <c r="BG49" s="31"/>
      <c r="BH49" s="31"/>
      <c r="BI49" s="31"/>
      <c r="BJ49" s="31"/>
      <c r="BK49" s="31"/>
      <c r="BL49" s="32"/>
    </row>
    <row r="50" spans="1:64" ht="15">
      <c r="A50" s="23"/>
      <c r="B50" s="24"/>
      <c r="C50" s="24"/>
      <c r="D50" s="25"/>
      <c r="E50" s="33"/>
      <c r="F50" s="26"/>
      <c r="G50" s="27"/>
      <c r="H50" s="28"/>
      <c r="I50" s="27"/>
      <c r="J50" s="27"/>
      <c r="K50" s="27"/>
      <c r="L50" s="29"/>
      <c r="M50" s="26"/>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9"/>
      <c r="AU50" s="30"/>
      <c r="AV50" s="31"/>
      <c r="AW50" s="31"/>
      <c r="AX50" s="31"/>
      <c r="AY50" s="31"/>
      <c r="AZ50" s="31"/>
      <c r="BA50" s="31"/>
      <c r="BB50" s="31"/>
      <c r="BC50" s="31"/>
      <c r="BD50" s="31"/>
      <c r="BE50" s="31"/>
      <c r="BF50" s="31"/>
      <c r="BG50" s="31"/>
      <c r="BH50" s="31"/>
      <c r="BI50" s="31"/>
      <c r="BJ50" s="31"/>
      <c r="BK50" s="31"/>
      <c r="BL50" s="32"/>
    </row>
    <row r="51" spans="1:64" ht="15">
      <c r="A51" s="23"/>
      <c r="B51" s="24"/>
      <c r="C51" s="24"/>
      <c r="D51" s="25"/>
      <c r="E51" s="33"/>
      <c r="F51" s="26"/>
      <c r="G51" s="27"/>
      <c r="H51" s="28"/>
      <c r="I51" s="27"/>
      <c r="J51" s="27"/>
      <c r="K51" s="27"/>
      <c r="L51" s="29"/>
      <c r="M51" s="26"/>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9"/>
      <c r="AU51" s="30"/>
      <c r="AV51" s="31"/>
      <c r="AW51" s="31"/>
      <c r="AX51" s="31"/>
      <c r="AY51" s="31"/>
      <c r="AZ51" s="31"/>
      <c r="BA51" s="31"/>
      <c r="BB51" s="31"/>
      <c r="BC51" s="31"/>
      <c r="BD51" s="31"/>
      <c r="BE51" s="31"/>
      <c r="BF51" s="31"/>
      <c r="BG51" s="31"/>
      <c r="BH51" s="31"/>
      <c r="BI51" s="31"/>
      <c r="BJ51" s="31"/>
      <c r="BK51" s="31"/>
      <c r="BL51" s="32"/>
    </row>
    <row r="52" spans="1:64" ht="15">
      <c r="A52" s="23"/>
      <c r="B52" s="24"/>
      <c r="C52" s="24"/>
      <c r="D52" s="25"/>
      <c r="E52" s="33"/>
      <c r="F52" s="26"/>
      <c r="G52" s="27"/>
      <c r="H52" s="28"/>
      <c r="I52" s="27"/>
      <c r="J52" s="27"/>
      <c r="K52" s="27"/>
      <c r="L52" s="29"/>
      <c r="M52" s="26"/>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9"/>
      <c r="AU52" s="30"/>
      <c r="AV52" s="31"/>
      <c r="AW52" s="31"/>
      <c r="AX52" s="31"/>
      <c r="AY52" s="31"/>
      <c r="AZ52" s="31"/>
      <c r="BA52" s="31"/>
      <c r="BB52" s="31"/>
      <c r="BC52" s="31"/>
      <c r="BD52" s="31"/>
      <c r="BE52" s="31"/>
      <c r="BF52" s="31"/>
      <c r="BG52" s="31"/>
      <c r="BH52" s="31"/>
      <c r="BI52" s="31"/>
      <c r="BJ52" s="31"/>
      <c r="BK52" s="31"/>
      <c r="BL52" s="32"/>
    </row>
    <row r="53" spans="1:64" ht="15">
      <c r="A53" s="23"/>
      <c r="B53" s="24"/>
      <c r="C53" s="24"/>
      <c r="D53" s="25"/>
      <c r="E53" s="33"/>
      <c r="F53" s="26"/>
      <c r="G53" s="27"/>
      <c r="H53" s="28"/>
      <c r="I53" s="27"/>
      <c r="J53" s="27"/>
      <c r="K53" s="27"/>
      <c r="L53" s="29"/>
      <c r="M53" s="26"/>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9"/>
      <c r="AU53" s="30"/>
      <c r="AV53" s="31"/>
      <c r="AW53" s="31"/>
      <c r="AX53" s="31"/>
      <c r="AY53" s="31"/>
      <c r="AZ53" s="31"/>
      <c r="BA53" s="31"/>
      <c r="BB53" s="31"/>
      <c r="BC53" s="31"/>
      <c r="BD53" s="31"/>
      <c r="BE53" s="31"/>
      <c r="BF53" s="31"/>
      <c r="BG53" s="31"/>
      <c r="BH53" s="31"/>
      <c r="BI53" s="31"/>
      <c r="BJ53" s="31"/>
      <c r="BK53" s="31"/>
      <c r="BL53" s="32"/>
    </row>
    <row r="54" spans="1:64" ht="15">
      <c r="A54" s="23"/>
      <c r="B54" s="24"/>
      <c r="C54" s="24"/>
      <c r="D54" s="25"/>
      <c r="E54" s="33"/>
      <c r="F54" s="26"/>
      <c r="G54" s="27"/>
      <c r="H54" s="28"/>
      <c r="I54" s="27"/>
      <c r="J54" s="27"/>
      <c r="K54" s="27"/>
      <c r="L54" s="29"/>
      <c r="M54" s="26"/>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9"/>
      <c r="AU54" s="30"/>
      <c r="AV54" s="31"/>
      <c r="AW54" s="31"/>
      <c r="AX54" s="31"/>
      <c r="AY54" s="31"/>
      <c r="AZ54" s="31"/>
      <c r="BA54" s="31"/>
      <c r="BB54" s="31"/>
      <c r="BC54" s="31"/>
      <c r="BD54" s="31"/>
      <c r="BE54" s="31"/>
      <c r="BF54" s="31"/>
      <c r="BG54" s="31"/>
      <c r="BH54" s="31"/>
      <c r="BI54" s="31"/>
      <c r="BJ54" s="31"/>
      <c r="BK54" s="31"/>
      <c r="BL54" s="32"/>
    </row>
    <row r="55" spans="1:64" ht="15">
      <c r="A55" s="23"/>
      <c r="B55" s="24"/>
      <c r="C55" s="24"/>
      <c r="D55" s="25"/>
      <c r="E55" s="33"/>
      <c r="F55" s="26"/>
      <c r="G55" s="27"/>
      <c r="H55" s="28"/>
      <c r="I55" s="27"/>
      <c r="J55" s="27"/>
      <c r="K55" s="27"/>
      <c r="L55" s="29"/>
      <c r="M55" s="26"/>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9"/>
      <c r="AU55" s="30"/>
      <c r="AV55" s="31"/>
      <c r="AW55" s="31"/>
      <c r="AX55" s="31"/>
      <c r="AY55" s="31"/>
      <c r="AZ55" s="31"/>
      <c r="BA55" s="31"/>
      <c r="BB55" s="31"/>
      <c r="BC55" s="31"/>
      <c r="BD55" s="31"/>
      <c r="BE55" s="31"/>
      <c r="BF55" s="31"/>
      <c r="BG55" s="31"/>
      <c r="BH55" s="31"/>
      <c r="BI55" s="31"/>
      <c r="BJ55" s="31"/>
      <c r="BK55" s="31"/>
      <c r="BL55" s="32"/>
    </row>
    <row r="56" spans="1:64" ht="15">
      <c r="A56" s="23"/>
      <c r="B56" s="24"/>
      <c r="C56" s="24"/>
      <c r="D56" s="25"/>
      <c r="E56" s="33"/>
      <c r="F56" s="26"/>
      <c r="G56" s="27"/>
      <c r="H56" s="28"/>
      <c r="I56" s="27"/>
      <c r="J56" s="27"/>
      <c r="K56" s="27"/>
      <c r="L56" s="29"/>
      <c r="M56" s="26"/>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9"/>
      <c r="AU56" s="30"/>
      <c r="AV56" s="31"/>
      <c r="AW56" s="31"/>
      <c r="AX56" s="31"/>
      <c r="AY56" s="31"/>
      <c r="AZ56" s="31"/>
      <c r="BA56" s="31"/>
      <c r="BB56" s="31"/>
      <c r="BC56" s="31"/>
      <c r="BD56" s="31"/>
      <c r="BE56" s="31"/>
      <c r="BF56" s="31"/>
      <c r="BG56" s="31"/>
      <c r="BH56" s="31"/>
      <c r="BI56" s="31"/>
      <c r="BJ56" s="31"/>
      <c r="BK56" s="31"/>
      <c r="BL56" s="32"/>
    </row>
    <row r="57" spans="1:64" ht="15">
      <c r="A57" s="23"/>
      <c r="B57" s="24"/>
      <c r="C57" s="24"/>
      <c r="D57" s="25"/>
      <c r="E57" s="33"/>
      <c r="F57" s="26"/>
      <c r="G57" s="27"/>
      <c r="H57" s="28"/>
      <c r="I57" s="27"/>
      <c r="J57" s="27"/>
      <c r="K57" s="27"/>
      <c r="L57" s="29"/>
      <c r="M57" s="26"/>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9"/>
      <c r="AU57" s="30"/>
      <c r="AV57" s="31"/>
      <c r="AW57" s="31"/>
      <c r="AX57" s="31"/>
      <c r="AY57" s="31"/>
      <c r="AZ57" s="31"/>
      <c r="BA57" s="31"/>
      <c r="BB57" s="31"/>
      <c r="BC57" s="31"/>
      <c r="BD57" s="31"/>
      <c r="BE57" s="31"/>
      <c r="BF57" s="31"/>
      <c r="BG57" s="31"/>
      <c r="BH57" s="31"/>
      <c r="BI57" s="31"/>
      <c r="BJ57" s="31"/>
      <c r="BK57" s="31"/>
      <c r="BL57" s="32"/>
    </row>
    <row r="58" spans="1:64" ht="15">
      <c r="A58" s="23"/>
      <c r="B58" s="24"/>
      <c r="C58" s="24"/>
      <c r="D58" s="25"/>
      <c r="E58" s="33"/>
      <c r="F58" s="26"/>
      <c r="G58" s="27"/>
      <c r="H58" s="28"/>
      <c r="I58" s="27"/>
      <c r="J58" s="27"/>
      <c r="K58" s="27"/>
      <c r="L58" s="29"/>
      <c r="M58" s="26"/>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9"/>
      <c r="AU58" s="30"/>
      <c r="AV58" s="31"/>
      <c r="AW58" s="31"/>
      <c r="AX58" s="31"/>
      <c r="AY58" s="31"/>
      <c r="AZ58" s="31"/>
      <c r="BA58" s="31"/>
      <c r="BB58" s="31"/>
      <c r="BC58" s="31"/>
      <c r="BD58" s="31"/>
      <c r="BE58" s="31"/>
      <c r="BF58" s="31"/>
      <c r="BG58" s="31"/>
      <c r="BH58" s="31"/>
      <c r="BI58" s="31"/>
      <c r="BJ58" s="31"/>
      <c r="BK58" s="31"/>
      <c r="BL58" s="32"/>
    </row>
    <row r="59" spans="1:64" ht="15">
      <c r="A59" s="23"/>
      <c r="B59" s="24"/>
      <c r="C59" s="24"/>
      <c r="D59" s="25"/>
      <c r="E59" s="33"/>
      <c r="F59" s="26"/>
      <c r="G59" s="27"/>
      <c r="H59" s="28"/>
      <c r="I59" s="27"/>
      <c r="J59" s="27"/>
      <c r="K59" s="27"/>
      <c r="L59" s="29"/>
      <c r="M59" s="26"/>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9"/>
      <c r="AU59" s="30"/>
      <c r="AV59" s="31"/>
      <c r="AW59" s="31"/>
      <c r="AX59" s="31"/>
      <c r="AY59" s="31"/>
      <c r="AZ59" s="31"/>
      <c r="BA59" s="31"/>
      <c r="BB59" s="31"/>
      <c r="BC59" s="31"/>
      <c r="BD59" s="31"/>
      <c r="BE59" s="31"/>
      <c r="BF59" s="31"/>
      <c r="BG59" s="31"/>
      <c r="BH59" s="31"/>
      <c r="BI59" s="31"/>
      <c r="BJ59" s="31"/>
      <c r="BK59" s="31"/>
      <c r="BL59" s="32"/>
    </row>
    <row r="60" spans="1:64" ht="15">
      <c r="A60" s="23"/>
      <c r="B60" s="24"/>
      <c r="C60" s="24"/>
      <c r="D60" s="25"/>
      <c r="E60" s="33"/>
      <c r="F60" s="26"/>
      <c r="G60" s="27"/>
      <c r="H60" s="28"/>
      <c r="I60" s="27"/>
      <c r="J60" s="27"/>
      <c r="K60" s="27"/>
      <c r="L60" s="29"/>
      <c r="M60" s="26"/>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9"/>
      <c r="AU60" s="30"/>
      <c r="AV60" s="31"/>
      <c r="AW60" s="31"/>
      <c r="AX60" s="31"/>
      <c r="AY60" s="31"/>
      <c r="AZ60" s="31"/>
      <c r="BA60" s="31"/>
      <c r="BB60" s="31"/>
      <c r="BC60" s="31"/>
      <c r="BD60" s="31"/>
      <c r="BE60" s="31"/>
      <c r="BF60" s="31"/>
      <c r="BG60" s="31"/>
      <c r="BH60" s="31"/>
      <c r="BI60" s="31"/>
      <c r="BJ60" s="31"/>
      <c r="BK60" s="31"/>
      <c r="BL60" s="32"/>
    </row>
    <row r="61" spans="1:64" ht="15">
      <c r="A61" s="23"/>
      <c r="B61" s="24"/>
      <c r="C61" s="24"/>
      <c r="D61" s="25"/>
      <c r="E61" s="33"/>
      <c r="F61" s="26"/>
      <c r="G61" s="27"/>
      <c r="H61" s="28"/>
      <c r="I61" s="27"/>
      <c r="J61" s="27"/>
      <c r="K61" s="27"/>
      <c r="L61" s="29"/>
      <c r="M61" s="26"/>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9"/>
      <c r="AU61" s="30"/>
      <c r="AV61" s="31"/>
      <c r="AW61" s="31"/>
      <c r="AX61" s="31"/>
      <c r="AY61" s="31"/>
      <c r="AZ61" s="31"/>
      <c r="BA61" s="31"/>
      <c r="BB61" s="31"/>
      <c r="BC61" s="31"/>
      <c r="BD61" s="31"/>
      <c r="BE61" s="31"/>
      <c r="BF61" s="31"/>
      <c r="BG61" s="31"/>
      <c r="BH61" s="31"/>
      <c r="BI61" s="31"/>
      <c r="BJ61" s="31"/>
      <c r="BK61" s="31"/>
      <c r="BL61" s="32"/>
    </row>
    <row r="62" spans="1:64" ht="15">
      <c r="A62" s="23"/>
      <c r="B62" s="24"/>
      <c r="C62" s="24"/>
      <c r="D62" s="25"/>
      <c r="E62" s="33"/>
      <c r="F62" s="26"/>
      <c r="G62" s="27"/>
      <c r="H62" s="28"/>
      <c r="I62" s="27"/>
      <c r="J62" s="27"/>
      <c r="K62" s="27"/>
      <c r="L62" s="29"/>
      <c r="M62" s="26"/>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9"/>
      <c r="AU62" s="30"/>
      <c r="AV62" s="31"/>
      <c r="AW62" s="31"/>
      <c r="AX62" s="31"/>
      <c r="AY62" s="31"/>
      <c r="AZ62" s="31"/>
      <c r="BA62" s="31"/>
      <c r="BB62" s="31"/>
      <c r="BC62" s="31"/>
      <c r="BD62" s="31"/>
      <c r="BE62" s="31"/>
      <c r="BF62" s="31"/>
      <c r="BG62" s="31"/>
      <c r="BH62" s="31"/>
      <c r="BI62" s="31"/>
      <c r="BJ62" s="31"/>
      <c r="BK62" s="31"/>
      <c r="BL62" s="32"/>
    </row>
    <row r="63" spans="1:64" ht="15">
      <c r="A63" s="23"/>
      <c r="B63" s="24"/>
      <c r="C63" s="24"/>
      <c r="D63" s="25"/>
      <c r="E63" s="33"/>
      <c r="F63" s="26"/>
      <c r="G63" s="27"/>
      <c r="H63" s="28"/>
      <c r="I63" s="27"/>
      <c r="J63" s="27"/>
      <c r="K63" s="27"/>
      <c r="L63" s="29"/>
      <c r="M63" s="26"/>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9"/>
      <c r="AU63" s="30"/>
      <c r="AV63" s="31"/>
      <c r="AW63" s="31"/>
      <c r="AX63" s="31"/>
      <c r="AY63" s="31"/>
      <c r="AZ63" s="31"/>
      <c r="BA63" s="31"/>
      <c r="BB63" s="31"/>
      <c r="BC63" s="31"/>
      <c r="BD63" s="31"/>
      <c r="BE63" s="31"/>
      <c r="BF63" s="31"/>
      <c r="BG63" s="31"/>
      <c r="BH63" s="31"/>
      <c r="BI63" s="31"/>
      <c r="BJ63" s="31"/>
      <c r="BK63" s="31"/>
      <c r="BL63" s="32"/>
    </row>
    <row r="64" spans="1:64" ht="15">
      <c r="A64" s="23"/>
      <c r="B64" s="24"/>
      <c r="C64" s="24"/>
      <c r="D64" s="25"/>
      <c r="E64" s="33"/>
      <c r="F64" s="26"/>
      <c r="G64" s="27"/>
      <c r="H64" s="28"/>
      <c r="I64" s="27"/>
      <c r="J64" s="27"/>
      <c r="K64" s="27"/>
      <c r="L64" s="29"/>
      <c r="M64" s="26"/>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9"/>
      <c r="AU64" s="30"/>
      <c r="AV64" s="31"/>
      <c r="AW64" s="31"/>
      <c r="AX64" s="31"/>
      <c r="AY64" s="31"/>
      <c r="AZ64" s="31"/>
      <c r="BA64" s="31"/>
      <c r="BB64" s="31"/>
      <c r="BC64" s="31"/>
      <c r="BD64" s="31"/>
      <c r="BE64" s="31"/>
      <c r="BF64" s="31"/>
      <c r="BG64" s="31"/>
      <c r="BH64" s="31"/>
      <c r="BI64" s="31"/>
      <c r="BJ64" s="31"/>
      <c r="BK64" s="31"/>
      <c r="BL64" s="32"/>
    </row>
    <row r="65" spans="1:64" ht="15">
      <c r="A65" s="23"/>
      <c r="B65" s="24"/>
      <c r="C65" s="24"/>
      <c r="D65" s="25"/>
      <c r="E65" s="33"/>
      <c r="F65" s="26"/>
      <c r="G65" s="27"/>
      <c r="H65" s="28"/>
      <c r="I65" s="27"/>
      <c r="J65" s="27"/>
      <c r="K65" s="27"/>
      <c r="L65" s="29"/>
      <c r="M65" s="26"/>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9"/>
      <c r="AU65" s="30"/>
      <c r="AV65" s="31"/>
      <c r="AW65" s="31"/>
      <c r="AX65" s="31"/>
      <c r="AY65" s="31"/>
      <c r="AZ65" s="31"/>
      <c r="BA65" s="31"/>
      <c r="BB65" s="31"/>
      <c r="BC65" s="31"/>
      <c r="BD65" s="31"/>
      <c r="BE65" s="31"/>
      <c r="BF65" s="31"/>
      <c r="BG65" s="31"/>
      <c r="BH65" s="31"/>
      <c r="BI65" s="31"/>
      <c r="BJ65" s="31"/>
      <c r="BK65" s="31"/>
      <c r="BL65" s="32"/>
    </row>
    <row r="66" spans="1:64" ht="15">
      <c r="A66" s="23"/>
      <c r="B66" s="24"/>
      <c r="C66" s="24"/>
      <c r="D66" s="25"/>
      <c r="E66" s="33"/>
      <c r="F66" s="26"/>
      <c r="G66" s="27"/>
      <c r="H66" s="28"/>
      <c r="I66" s="27"/>
      <c r="J66" s="27"/>
      <c r="K66" s="27"/>
      <c r="L66" s="29"/>
      <c r="M66" s="26"/>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9"/>
      <c r="AU66" s="30"/>
      <c r="AV66" s="31"/>
      <c r="AW66" s="31"/>
      <c r="AX66" s="31"/>
      <c r="AY66" s="31"/>
      <c r="AZ66" s="31"/>
      <c r="BA66" s="31"/>
      <c r="BB66" s="31"/>
      <c r="BC66" s="31"/>
      <c r="BD66" s="31"/>
      <c r="BE66" s="31"/>
      <c r="BF66" s="31"/>
      <c r="BG66" s="31"/>
      <c r="BH66" s="31"/>
      <c r="BI66" s="31"/>
      <c r="BJ66" s="31"/>
      <c r="BK66" s="31"/>
      <c r="BL66" s="32"/>
    </row>
    <row r="67" spans="1:64" ht="15">
      <c r="A67" s="23"/>
      <c r="B67" s="24"/>
      <c r="C67" s="24"/>
      <c r="D67" s="25"/>
      <c r="E67" s="33"/>
      <c r="F67" s="26"/>
      <c r="G67" s="27"/>
      <c r="H67" s="28"/>
      <c r="I67" s="27"/>
      <c r="J67" s="27"/>
      <c r="K67" s="27"/>
      <c r="L67" s="29"/>
      <c r="M67" s="26"/>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9"/>
      <c r="AU67" s="30"/>
      <c r="AV67" s="31"/>
      <c r="AW67" s="31"/>
      <c r="AX67" s="31"/>
      <c r="AY67" s="31"/>
      <c r="AZ67" s="31"/>
      <c r="BA67" s="31"/>
      <c r="BB67" s="31"/>
      <c r="BC67" s="31"/>
      <c r="BD67" s="31"/>
      <c r="BE67" s="31"/>
      <c r="BF67" s="31"/>
      <c r="BG67" s="31"/>
      <c r="BH67" s="31"/>
      <c r="BI67" s="31"/>
      <c r="BJ67" s="31"/>
      <c r="BK67" s="31"/>
      <c r="BL67" s="32"/>
    </row>
    <row r="68" spans="1:64" ht="15">
      <c r="A68" s="23"/>
      <c r="B68" s="24"/>
      <c r="C68" s="24"/>
      <c r="D68" s="25"/>
      <c r="E68" s="33"/>
      <c r="F68" s="26"/>
      <c r="G68" s="27"/>
      <c r="H68" s="28"/>
      <c r="I68" s="27"/>
      <c r="J68" s="27"/>
      <c r="K68" s="27"/>
      <c r="L68" s="29"/>
      <c r="M68" s="26"/>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9"/>
      <c r="AU68" s="30"/>
      <c r="AV68" s="31"/>
      <c r="AW68" s="31"/>
      <c r="AX68" s="31"/>
      <c r="AY68" s="31"/>
      <c r="AZ68" s="31"/>
      <c r="BA68" s="31"/>
      <c r="BB68" s="31"/>
      <c r="BC68" s="31"/>
      <c r="BD68" s="31"/>
      <c r="BE68" s="31"/>
      <c r="BF68" s="31"/>
      <c r="BG68" s="31"/>
      <c r="BH68" s="31"/>
      <c r="BI68" s="31"/>
      <c r="BJ68" s="31"/>
      <c r="BK68" s="31"/>
      <c r="BL68" s="32"/>
    </row>
    <row r="69" spans="1:64" ht="15">
      <c r="A69" s="23"/>
      <c r="B69" s="24"/>
      <c r="C69" s="24"/>
      <c r="D69" s="25"/>
      <c r="E69" s="33"/>
      <c r="F69" s="26"/>
      <c r="G69" s="27"/>
      <c r="H69" s="28"/>
      <c r="I69" s="27"/>
      <c r="J69" s="27"/>
      <c r="K69" s="27"/>
      <c r="L69" s="29"/>
      <c r="M69" s="26"/>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9"/>
      <c r="AU69" s="30"/>
      <c r="AV69" s="31"/>
      <c r="AW69" s="31"/>
      <c r="AX69" s="31"/>
      <c r="AY69" s="31"/>
      <c r="AZ69" s="31"/>
      <c r="BA69" s="31"/>
      <c r="BB69" s="31"/>
      <c r="BC69" s="31"/>
      <c r="BD69" s="31"/>
      <c r="BE69" s="31"/>
      <c r="BF69" s="31"/>
      <c r="BG69" s="31"/>
      <c r="BH69" s="31"/>
      <c r="BI69" s="31"/>
      <c r="BJ69" s="31"/>
      <c r="BK69" s="31"/>
      <c r="BL69" s="32"/>
    </row>
    <row r="70" spans="1:64" ht="15">
      <c r="A70" s="23"/>
      <c r="B70" s="24"/>
      <c r="C70" s="24"/>
      <c r="D70" s="25"/>
      <c r="E70" s="33"/>
      <c r="F70" s="26"/>
      <c r="G70" s="27"/>
      <c r="H70" s="28"/>
      <c r="I70" s="27"/>
      <c r="J70" s="27"/>
      <c r="K70" s="27"/>
      <c r="L70" s="29"/>
      <c r="M70" s="26"/>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9"/>
      <c r="AU70" s="30"/>
      <c r="AV70" s="31"/>
      <c r="AW70" s="31"/>
      <c r="AX70" s="31"/>
      <c r="AY70" s="31"/>
      <c r="AZ70" s="31"/>
      <c r="BA70" s="31"/>
      <c r="BB70" s="31"/>
      <c r="BC70" s="31"/>
      <c r="BD70" s="31"/>
      <c r="BE70" s="31"/>
      <c r="BF70" s="31"/>
      <c r="BG70" s="31"/>
      <c r="BH70" s="31"/>
      <c r="BI70" s="31"/>
      <c r="BJ70" s="31"/>
      <c r="BK70" s="31"/>
      <c r="BL70" s="32"/>
    </row>
    <row r="71" spans="1:64" ht="15">
      <c r="A71" s="23"/>
      <c r="B71" s="24"/>
      <c r="C71" s="24"/>
      <c r="D71" s="25"/>
      <c r="E71" s="33"/>
      <c r="F71" s="26"/>
      <c r="G71" s="27"/>
      <c r="H71" s="28"/>
      <c r="I71" s="27"/>
      <c r="J71" s="27"/>
      <c r="K71" s="27"/>
      <c r="L71" s="29"/>
      <c r="M71" s="26"/>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9"/>
      <c r="AU71" s="30"/>
      <c r="AV71" s="31"/>
      <c r="AW71" s="31"/>
      <c r="AX71" s="31"/>
      <c r="AY71" s="31"/>
      <c r="AZ71" s="31"/>
      <c r="BA71" s="31"/>
      <c r="BB71" s="31"/>
      <c r="BC71" s="31"/>
      <c r="BD71" s="31"/>
      <c r="BE71" s="31"/>
      <c r="BF71" s="31"/>
      <c r="BG71" s="31"/>
      <c r="BH71" s="31"/>
      <c r="BI71" s="31"/>
      <c r="BJ71" s="31"/>
      <c r="BK71" s="31"/>
      <c r="BL71" s="32"/>
    </row>
    <row r="72" spans="1:64" ht="15">
      <c r="A72" s="23"/>
      <c r="B72" s="24"/>
      <c r="C72" s="24"/>
      <c r="D72" s="25"/>
      <c r="E72" s="33"/>
      <c r="F72" s="26"/>
      <c r="G72" s="27"/>
      <c r="H72" s="28"/>
      <c r="I72" s="27"/>
      <c r="J72" s="27"/>
      <c r="K72" s="27"/>
      <c r="L72" s="29"/>
      <c r="M72" s="26"/>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9"/>
      <c r="AU72" s="30"/>
      <c r="AV72" s="31"/>
      <c r="AW72" s="31"/>
      <c r="AX72" s="31"/>
      <c r="AY72" s="31"/>
      <c r="AZ72" s="31"/>
      <c r="BA72" s="31"/>
      <c r="BB72" s="31"/>
      <c r="BC72" s="31"/>
      <c r="BD72" s="31"/>
      <c r="BE72" s="31"/>
      <c r="BF72" s="31"/>
      <c r="BG72" s="31"/>
      <c r="BH72" s="31"/>
      <c r="BI72" s="31"/>
      <c r="BJ72" s="31"/>
      <c r="BK72" s="31"/>
      <c r="BL72" s="32"/>
    </row>
    <row r="73" spans="1:64" ht="15">
      <c r="A73" s="23"/>
      <c r="B73" s="24"/>
      <c r="C73" s="24"/>
      <c r="D73" s="25"/>
      <c r="E73" s="33"/>
      <c r="F73" s="26"/>
      <c r="G73" s="27"/>
      <c r="H73" s="28"/>
      <c r="I73" s="27"/>
      <c r="J73" s="27"/>
      <c r="K73" s="27"/>
      <c r="L73" s="29"/>
      <c r="M73" s="26"/>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9"/>
      <c r="AU73" s="30"/>
      <c r="AV73" s="31"/>
      <c r="AW73" s="31"/>
      <c r="AX73" s="31"/>
      <c r="AY73" s="31"/>
      <c r="AZ73" s="31"/>
      <c r="BA73" s="31"/>
      <c r="BB73" s="31"/>
      <c r="BC73" s="31"/>
      <c r="BD73" s="31"/>
      <c r="BE73" s="31"/>
      <c r="BF73" s="31"/>
      <c r="BG73" s="31"/>
      <c r="BH73" s="31"/>
      <c r="BI73" s="31"/>
      <c r="BJ73" s="31"/>
      <c r="BK73" s="31"/>
      <c r="BL73" s="32"/>
    </row>
    <row r="74" spans="1:64" ht="15">
      <c r="A74" s="23"/>
      <c r="B74" s="24"/>
      <c r="C74" s="24"/>
      <c r="D74" s="25"/>
      <c r="E74" s="33"/>
      <c r="F74" s="26"/>
      <c r="G74" s="27"/>
      <c r="H74" s="28"/>
      <c r="I74" s="27"/>
      <c r="J74" s="27"/>
      <c r="K74" s="27"/>
      <c r="L74" s="29"/>
      <c r="M74" s="26"/>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9"/>
      <c r="AU74" s="30"/>
      <c r="AV74" s="31"/>
      <c r="AW74" s="31"/>
      <c r="AX74" s="31"/>
      <c r="AY74" s="31"/>
      <c r="AZ74" s="31"/>
      <c r="BA74" s="31"/>
      <c r="BB74" s="31"/>
      <c r="BC74" s="31"/>
      <c r="BD74" s="31"/>
      <c r="BE74" s="31"/>
      <c r="BF74" s="31"/>
      <c r="BG74" s="31"/>
      <c r="BH74" s="31"/>
      <c r="BI74" s="31"/>
      <c r="BJ74" s="31"/>
      <c r="BK74" s="31"/>
      <c r="BL74" s="32"/>
    </row>
    <row r="75" spans="1:64" ht="15">
      <c r="A75" s="23"/>
      <c r="B75" s="24"/>
      <c r="C75" s="24"/>
      <c r="D75" s="25"/>
      <c r="E75" s="33"/>
      <c r="F75" s="26"/>
      <c r="G75" s="27"/>
      <c r="H75" s="28"/>
      <c r="I75" s="27"/>
      <c r="J75" s="27"/>
      <c r="K75" s="27"/>
      <c r="L75" s="29"/>
      <c r="M75" s="26"/>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9"/>
      <c r="AU75" s="30"/>
      <c r="AV75" s="31"/>
      <c r="AW75" s="31"/>
      <c r="AX75" s="31"/>
      <c r="AY75" s="31"/>
      <c r="AZ75" s="31"/>
      <c r="BA75" s="31"/>
      <c r="BB75" s="31"/>
      <c r="BC75" s="31"/>
      <c r="BD75" s="31"/>
      <c r="BE75" s="31"/>
      <c r="BF75" s="31"/>
      <c r="BG75" s="31"/>
      <c r="BH75" s="31"/>
      <c r="BI75" s="31"/>
      <c r="BJ75" s="31"/>
      <c r="BK75" s="31"/>
      <c r="BL75" s="32"/>
    </row>
    <row r="76" spans="1:64" ht="15">
      <c r="A76" s="23"/>
      <c r="B76" s="24"/>
      <c r="C76" s="24"/>
      <c r="D76" s="25"/>
      <c r="E76" s="33"/>
      <c r="F76" s="26"/>
      <c r="G76" s="27"/>
      <c r="H76" s="28"/>
      <c r="I76" s="27"/>
      <c r="J76" s="27"/>
      <c r="K76" s="27"/>
      <c r="L76" s="29"/>
      <c r="M76" s="26"/>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9"/>
      <c r="AU76" s="30"/>
      <c r="AV76" s="31"/>
      <c r="AW76" s="31"/>
      <c r="AX76" s="31"/>
      <c r="AY76" s="31"/>
      <c r="AZ76" s="31"/>
      <c r="BA76" s="31"/>
      <c r="BB76" s="31"/>
      <c r="BC76" s="31"/>
      <c r="BD76" s="31"/>
      <c r="BE76" s="31"/>
      <c r="BF76" s="31"/>
      <c r="BG76" s="31"/>
      <c r="BH76" s="31"/>
      <c r="BI76" s="31"/>
      <c r="BJ76" s="31"/>
      <c r="BK76" s="31"/>
      <c r="BL76" s="32"/>
    </row>
    <row r="77" spans="1:64" ht="15">
      <c r="A77" s="23"/>
      <c r="B77" s="24"/>
      <c r="C77" s="24"/>
      <c r="D77" s="25"/>
      <c r="E77" s="33"/>
      <c r="F77" s="26"/>
      <c r="G77" s="27"/>
      <c r="H77" s="28"/>
      <c r="I77" s="27"/>
      <c r="J77" s="27"/>
      <c r="K77" s="27"/>
      <c r="L77" s="29"/>
      <c r="M77" s="26"/>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9"/>
      <c r="AU77" s="30"/>
      <c r="AV77" s="31"/>
      <c r="AW77" s="31"/>
      <c r="AX77" s="31"/>
      <c r="AY77" s="31"/>
      <c r="AZ77" s="31"/>
      <c r="BA77" s="31"/>
      <c r="BB77" s="31"/>
      <c r="BC77" s="31"/>
      <c r="BD77" s="31"/>
      <c r="BE77" s="31"/>
      <c r="BF77" s="31"/>
      <c r="BG77" s="31"/>
      <c r="BH77" s="31"/>
      <c r="BI77" s="31"/>
      <c r="BJ77" s="31"/>
      <c r="BK77" s="31"/>
      <c r="BL77" s="32"/>
    </row>
    <row r="78" spans="1:64" ht="15">
      <c r="A78" s="23"/>
      <c r="B78" s="24"/>
      <c r="C78" s="24"/>
      <c r="D78" s="25"/>
      <c r="E78" s="33"/>
      <c r="F78" s="26"/>
      <c r="G78" s="27"/>
      <c r="H78" s="28"/>
      <c r="I78" s="27"/>
      <c r="J78" s="27"/>
      <c r="K78" s="27"/>
      <c r="L78" s="29"/>
      <c r="M78" s="26"/>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9"/>
      <c r="AU78" s="30"/>
      <c r="AV78" s="31"/>
      <c r="AW78" s="31"/>
      <c r="AX78" s="31"/>
      <c r="AY78" s="31"/>
      <c r="AZ78" s="31"/>
      <c r="BA78" s="31"/>
      <c r="BB78" s="31"/>
      <c r="BC78" s="31"/>
      <c r="BD78" s="31"/>
      <c r="BE78" s="31"/>
      <c r="BF78" s="31"/>
      <c r="BG78" s="31"/>
      <c r="BH78" s="31"/>
      <c r="BI78" s="31"/>
      <c r="BJ78" s="31"/>
      <c r="BK78" s="31"/>
      <c r="BL78" s="32"/>
    </row>
    <row r="79" spans="1:64" ht="15">
      <c r="A79" s="23"/>
      <c r="B79" s="24"/>
      <c r="C79" s="24"/>
      <c r="D79" s="25"/>
      <c r="E79" s="33"/>
      <c r="F79" s="26"/>
      <c r="G79" s="27"/>
      <c r="H79" s="28"/>
      <c r="I79" s="27"/>
      <c r="J79" s="27"/>
      <c r="K79" s="27"/>
      <c r="L79" s="29"/>
      <c r="M79" s="26"/>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9"/>
      <c r="AU79" s="30"/>
      <c r="AV79" s="31"/>
      <c r="AW79" s="31"/>
      <c r="AX79" s="31"/>
      <c r="AY79" s="31"/>
      <c r="AZ79" s="31"/>
      <c r="BA79" s="31"/>
      <c r="BB79" s="31"/>
      <c r="BC79" s="31"/>
      <c r="BD79" s="31"/>
      <c r="BE79" s="31"/>
      <c r="BF79" s="31"/>
      <c r="BG79" s="31"/>
      <c r="BH79" s="31"/>
      <c r="BI79" s="31"/>
      <c r="BJ79" s="31"/>
      <c r="BK79" s="31"/>
      <c r="BL79" s="32"/>
    </row>
    <row r="80" spans="1:64" ht="15">
      <c r="A80" s="23"/>
      <c r="B80" s="24"/>
      <c r="C80" s="24"/>
      <c r="D80" s="25"/>
      <c r="E80" s="33"/>
      <c r="F80" s="26"/>
      <c r="G80" s="27"/>
      <c r="H80" s="28"/>
      <c r="I80" s="27"/>
      <c r="J80" s="27"/>
      <c r="K80" s="27"/>
      <c r="L80" s="29"/>
      <c r="M80" s="26"/>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9"/>
      <c r="AU80" s="30"/>
      <c r="AV80" s="31"/>
      <c r="AW80" s="31"/>
      <c r="AX80" s="31"/>
      <c r="AY80" s="31"/>
      <c r="AZ80" s="31"/>
      <c r="BA80" s="31"/>
      <c r="BB80" s="31"/>
      <c r="BC80" s="31"/>
      <c r="BD80" s="31"/>
      <c r="BE80" s="31"/>
      <c r="BF80" s="31"/>
      <c r="BG80" s="31"/>
      <c r="BH80" s="31"/>
      <c r="BI80" s="31"/>
      <c r="BJ80" s="31"/>
      <c r="BK80" s="31"/>
      <c r="BL80" s="32"/>
    </row>
    <row r="81" spans="1:64" ht="15">
      <c r="A81" s="23"/>
      <c r="B81" s="24"/>
      <c r="C81" s="24"/>
      <c r="D81" s="25"/>
      <c r="E81" s="33"/>
      <c r="F81" s="26"/>
      <c r="G81" s="27"/>
      <c r="H81" s="28"/>
      <c r="I81" s="27"/>
      <c r="J81" s="27"/>
      <c r="K81" s="27"/>
      <c r="L81" s="29"/>
      <c r="M81" s="26"/>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9"/>
      <c r="AU81" s="30"/>
      <c r="AV81" s="31"/>
      <c r="AW81" s="31"/>
      <c r="AX81" s="31"/>
      <c r="AY81" s="31"/>
      <c r="AZ81" s="31"/>
      <c r="BA81" s="31"/>
      <c r="BB81" s="31"/>
      <c r="BC81" s="31"/>
      <c r="BD81" s="31"/>
      <c r="BE81" s="31"/>
      <c r="BF81" s="31"/>
      <c r="BG81" s="31"/>
      <c r="BH81" s="31"/>
      <c r="BI81" s="31"/>
      <c r="BJ81" s="31"/>
      <c r="BK81" s="31"/>
      <c r="BL81" s="32"/>
    </row>
    <row r="82" spans="1:64" ht="15">
      <c r="A82" s="23"/>
      <c r="B82" s="24"/>
      <c r="C82" s="24"/>
      <c r="D82" s="25"/>
      <c r="E82" s="33"/>
      <c r="F82" s="26"/>
      <c r="G82" s="27"/>
      <c r="H82" s="28"/>
      <c r="I82" s="27"/>
      <c r="J82" s="27"/>
      <c r="K82" s="27"/>
      <c r="L82" s="29"/>
      <c r="M82" s="26"/>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9"/>
      <c r="AU82" s="30"/>
      <c r="AV82" s="31"/>
      <c r="AW82" s="31"/>
      <c r="AX82" s="31"/>
      <c r="AY82" s="31"/>
      <c r="AZ82" s="31"/>
      <c r="BA82" s="31"/>
      <c r="BB82" s="31"/>
      <c r="BC82" s="31"/>
      <c r="BD82" s="31"/>
      <c r="BE82" s="31"/>
      <c r="BF82" s="31"/>
      <c r="BG82" s="31"/>
      <c r="BH82" s="31"/>
      <c r="BI82" s="31"/>
      <c r="BJ82" s="31"/>
      <c r="BK82" s="31"/>
      <c r="BL82" s="32"/>
    </row>
    <row r="83" spans="1:64" ht="15">
      <c r="A83" s="23"/>
      <c r="B83" s="24"/>
      <c r="C83" s="24"/>
      <c r="D83" s="25"/>
      <c r="E83" s="33"/>
      <c r="F83" s="26"/>
      <c r="G83" s="27"/>
      <c r="H83" s="28"/>
      <c r="I83" s="27"/>
      <c r="J83" s="27"/>
      <c r="K83" s="27"/>
      <c r="L83" s="29"/>
      <c r="M83" s="26"/>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9"/>
      <c r="AU83" s="30"/>
      <c r="AV83" s="31"/>
      <c r="AW83" s="31"/>
      <c r="AX83" s="31"/>
      <c r="AY83" s="31"/>
      <c r="AZ83" s="31"/>
      <c r="BA83" s="31"/>
      <c r="BB83" s="31"/>
      <c r="BC83" s="31"/>
      <c r="BD83" s="31"/>
      <c r="BE83" s="31"/>
      <c r="BF83" s="31"/>
      <c r="BG83" s="31"/>
      <c r="BH83" s="31"/>
      <c r="BI83" s="31"/>
      <c r="BJ83" s="31"/>
      <c r="BK83" s="31"/>
      <c r="BL83" s="32"/>
    </row>
    <row r="84" spans="1:64" ht="15">
      <c r="A84" s="23"/>
      <c r="B84" s="24"/>
      <c r="C84" s="24"/>
      <c r="D84" s="25"/>
      <c r="E84" s="33"/>
      <c r="F84" s="26"/>
      <c r="G84" s="27"/>
      <c r="H84" s="28"/>
      <c r="I84" s="27"/>
      <c r="J84" s="27"/>
      <c r="K84" s="27"/>
      <c r="L84" s="29"/>
      <c r="M84" s="26"/>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9"/>
      <c r="AU84" s="30"/>
      <c r="AV84" s="31"/>
      <c r="AW84" s="31"/>
      <c r="AX84" s="31"/>
      <c r="AY84" s="31"/>
      <c r="AZ84" s="31"/>
      <c r="BA84" s="31"/>
      <c r="BB84" s="31"/>
      <c r="BC84" s="31"/>
      <c r="BD84" s="31"/>
      <c r="BE84" s="31"/>
      <c r="BF84" s="31"/>
      <c r="BG84" s="31"/>
      <c r="BH84" s="31"/>
      <c r="BI84" s="31"/>
      <c r="BJ84" s="31"/>
      <c r="BK84" s="31"/>
      <c r="BL84" s="32"/>
    </row>
    <row r="85" spans="1:64" ht="15">
      <c r="A85" s="23"/>
      <c r="B85" s="24"/>
      <c r="C85" s="24"/>
      <c r="D85" s="25"/>
      <c r="E85" s="33"/>
      <c r="F85" s="26"/>
      <c r="G85" s="27"/>
      <c r="H85" s="28"/>
      <c r="I85" s="27"/>
      <c r="J85" s="27"/>
      <c r="K85" s="27"/>
      <c r="L85" s="29"/>
      <c r="M85" s="26"/>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9"/>
      <c r="AU85" s="30"/>
      <c r="AV85" s="31"/>
      <c r="AW85" s="31"/>
      <c r="AX85" s="31"/>
      <c r="AY85" s="31"/>
      <c r="AZ85" s="31"/>
      <c r="BA85" s="31"/>
      <c r="BB85" s="31"/>
      <c r="BC85" s="31"/>
      <c r="BD85" s="31"/>
      <c r="BE85" s="31"/>
      <c r="BF85" s="31"/>
      <c r="BG85" s="31"/>
      <c r="BH85" s="31"/>
      <c r="BI85" s="31"/>
      <c r="BJ85" s="31"/>
      <c r="BK85" s="31"/>
      <c r="BL85" s="32"/>
    </row>
    <row r="86" spans="1:64" ht="15">
      <c r="A86" s="23"/>
      <c r="B86" s="24"/>
      <c r="C86" s="24"/>
      <c r="D86" s="25"/>
      <c r="E86" s="33"/>
      <c r="F86" s="26"/>
      <c r="G86" s="27"/>
      <c r="H86" s="28"/>
      <c r="I86" s="27"/>
      <c r="J86" s="27"/>
      <c r="K86" s="27"/>
      <c r="L86" s="29"/>
      <c r="M86" s="26"/>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9"/>
      <c r="AU86" s="30"/>
      <c r="AV86" s="31"/>
      <c r="AW86" s="31"/>
      <c r="AX86" s="31"/>
      <c r="AY86" s="31"/>
      <c r="AZ86" s="31"/>
      <c r="BA86" s="31"/>
      <c r="BB86" s="31"/>
      <c r="BC86" s="31"/>
      <c r="BD86" s="31"/>
      <c r="BE86" s="31"/>
      <c r="BF86" s="31"/>
      <c r="BG86" s="31"/>
      <c r="BH86" s="31"/>
      <c r="BI86" s="31"/>
      <c r="BJ86" s="31"/>
      <c r="BK86" s="31"/>
      <c r="BL86" s="32"/>
    </row>
    <row r="87" spans="1:64" ht="15">
      <c r="A87" s="23"/>
      <c r="B87" s="24"/>
      <c r="C87" s="24"/>
      <c r="D87" s="25"/>
      <c r="E87" s="33"/>
      <c r="F87" s="26"/>
      <c r="G87" s="27"/>
      <c r="H87" s="28"/>
      <c r="I87" s="27"/>
      <c r="J87" s="27"/>
      <c r="K87" s="27"/>
      <c r="L87" s="29"/>
      <c r="M87" s="26"/>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9"/>
      <c r="AU87" s="30"/>
      <c r="AV87" s="31"/>
      <c r="AW87" s="31"/>
      <c r="AX87" s="31"/>
      <c r="AY87" s="31"/>
      <c r="AZ87" s="31"/>
      <c r="BA87" s="31"/>
      <c r="BB87" s="31"/>
      <c r="BC87" s="31"/>
      <c r="BD87" s="31"/>
      <c r="BE87" s="31"/>
      <c r="BF87" s="31"/>
      <c r="BG87" s="31"/>
      <c r="BH87" s="31"/>
      <c r="BI87" s="31"/>
      <c r="BJ87" s="31"/>
      <c r="BK87" s="31"/>
      <c r="BL87" s="32"/>
    </row>
    <row r="88" spans="1:64" ht="15">
      <c r="A88" s="23"/>
      <c r="B88" s="24"/>
      <c r="C88" s="24"/>
      <c r="D88" s="25"/>
      <c r="E88" s="33"/>
      <c r="F88" s="26"/>
      <c r="G88" s="27"/>
      <c r="H88" s="28"/>
      <c r="I88" s="27"/>
      <c r="J88" s="27"/>
      <c r="K88" s="27"/>
      <c r="L88" s="29"/>
      <c r="M88" s="26"/>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9"/>
      <c r="AU88" s="30"/>
      <c r="AV88" s="31"/>
      <c r="AW88" s="31"/>
      <c r="AX88" s="31"/>
      <c r="AY88" s="31"/>
      <c r="AZ88" s="31"/>
      <c r="BA88" s="31"/>
      <c r="BB88" s="31"/>
      <c r="BC88" s="31"/>
      <c r="BD88" s="31"/>
      <c r="BE88" s="31"/>
      <c r="BF88" s="31"/>
      <c r="BG88" s="31"/>
      <c r="BH88" s="31"/>
      <c r="BI88" s="31"/>
      <c r="BJ88" s="31"/>
      <c r="BK88" s="31"/>
      <c r="BL88" s="32"/>
    </row>
    <row r="89" spans="1:64" ht="15">
      <c r="A89" s="23"/>
      <c r="B89" s="24"/>
      <c r="C89" s="24"/>
      <c r="D89" s="25"/>
      <c r="E89" s="33"/>
      <c r="F89" s="26"/>
      <c r="G89" s="27"/>
      <c r="H89" s="28"/>
      <c r="I89" s="27"/>
      <c r="J89" s="27"/>
      <c r="K89" s="27"/>
      <c r="L89" s="29"/>
      <c r="M89" s="26"/>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9"/>
      <c r="AU89" s="30"/>
      <c r="AV89" s="31"/>
      <c r="AW89" s="31"/>
      <c r="AX89" s="31"/>
      <c r="AY89" s="31"/>
      <c r="AZ89" s="31"/>
      <c r="BA89" s="31"/>
      <c r="BB89" s="31"/>
      <c r="BC89" s="31"/>
      <c r="BD89" s="31"/>
      <c r="BE89" s="31"/>
      <c r="BF89" s="31"/>
      <c r="BG89" s="31"/>
      <c r="BH89" s="31"/>
      <c r="BI89" s="31"/>
      <c r="BJ89" s="31"/>
      <c r="BK89" s="31"/>
      <c r="BL89" s="32"/>
    </row>
    <row r="90" spans="1:64" ht="15">
      <c r="A90" s="23"/>
      <c r="B90" s="24"/>
      <c r="C90" s="24"/>
      <c r="D90" s="25"/>
      <c r="E90" s="33"/>
      <c r="F90" s="26"/>
      <c r="G90" s="27"/>
      <c r="H90" s="28"/>
      <c r="I90" s="27"/>
      <c r="J90" s="27"/>
      <c r="K90" s="27"/>
      <c r="L90" s="29"/>
      <c r="M90" s="26"/>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9"/>
      <c r="AU90" s="30"/>
      <c r="AV90" s="31"/>
      <c r="AW90" s="31"/>
      <c r="AX90" s="31"/>
      <c r="AY90" s="31"/>
      <c r="AZ90" s="31"/>
      <c r="BA90" s="31"/>
      <c r="BB90" s="31"/>
      <c r="BC90" s="31"/>
      <c r="BD90" s="31"/>
      <c r="BE90" s="31"/>
      <c r="BF90" s="31"/>
      <c r="BG90" s="31"/>
      <c r="BH90" s="31"/>
      <c r="BI90" s="31"/>
      <c r="BJ90" s="31"/>
      <c r="BK90" s="31"/>
      <c r="BL90" s="32"/>
    </row>
    <row r="91" spans="1:64" ht="15">
      <c r="A91" s="23"/>
      <c r="B91" s="24"/>
      <c r="C91" s="24"/>
      <c r="D91" s="25"/>
      <c r="E91" s="33"/>
      <c r="F91" s="26"/>
      <c r="G91" s="27"/>
      <c r="H91" s="28"/>
      <c r="I91" s="27"/>
      <c r="J91" s="27"/>
      <c r="K91" s="27"/>
      <c r="L91" s="29"/>
      <c r="M91" s="26"/>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9"/>
      <c r="AU91" s="30"/>
      <c r="AV91" s="31"/>
      <c r="AW91" s="31"/>
      <c r="AX91" s="31"/>
      <c r="AY91" s="31"/>
      <c r="AZ91" s="31"/>
      <c r="BA91" s="31"/>
      <c r="BB91" s="31"/>
      <c r="BC91" s="31"/>
      <c r="BD91" s="31"/>
      <c r="BE91" s="31"/>
      <c r="BF91" s="31"/>
      <c r="BG91" s="31"/>
      <c r="BH91" s="31"/>
      <c r="BI91" s="31"/>
      <c r="BJ91" s="31"/>
      <c r="BK91" s="31"/>
      <c r="BL91" s="32"/>
    </row>
    <row r="92" spans="1:64" ht="15">
      <c r="A92" s="23"/>
      <c r="B92" s="24"/>
      <c r="C92" s="24"/>
      <c r="D92" s="25"/>
      <c r="E92" s="33"/>
      <c r="F92" s="26"/>
      <c r="G92" s="27"/>
      <c r="H92" s="28"/>
      <c r="I92" s="27"/>
      <c r="J92" s="27"/>
      <c r="K92" s="27"/>
      <c r="L92" s="29"/>
      <c r="M92" s="26"/>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9"/>
      <c r="AU92" s="30"/>
      <c r="AV92" s="31"/>
      <c r="AW92" s="31"/>
      <c r="AX92" s="31"/>
      <c r="AY92" s="31"/>
      <c r="AZ92" s="31"/>
      <c r="BA92" s="31"/>
      <c r="BB92" s="31"/>
      <c r="BC92" s="31"/>
      <c r="BD92" s="31"/>
      <c r="BE92" s="31"/>
      <c r="BF92" s="31"/>
      <c r="BG92" s="31"/>
      <c r="BH92" s="31"/>
      <c r="BI92" s="31"/>
      <c r="BJ92" s="31"/>
      <c r="BK92" s="31"/>
      <c r="BL92" s="32"/>
    </row>
    <row r="93" spans="1:64" ht="15">
      <c r="A93" s="23"/>
      <c r="B93" s="24"/>
      <c r="C93" s="24"/>
      <c r="D93" s="25"/>
      <c r="E93" s="33"/>
      <c r="F93" s="26"/>
      <c r="G93" s="27"/>
      <c r="H93" s="28"/>
      <c r="I93" s="27"/>
      <c r="J93" s="27"/>
      <c r="K93" s="27"/>
      <c r="L93" s="29"/>
      <c r="M93" s="26"/>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9"/>
      <c r="AU93" s="30"/>
      <c r="AV93" s="31"/>
      <c r="AW93" s="31"/>
      <c r="AX93" s="31"/>
      <c r="AY93" s="31"/>
      <c r="AZ93" s="31"/>
      <c r="BA93" s="31"/>
      <c r="BB93" s="31"/>
      <c r="BC93" s="31"/>
      <c r="BD93" s="31"/>
      <c r="BE93" s="31"/>
      <c r="BF93" s="31"/>
      <c r="BG93" s="31"/>
      <c r="BH93" s="31"/>
      <c r="BI93" s="31"/>
      <c r="BJ93" s="31"/>
      <c r="BK93" s="31"/>
      <c r="BL93" s="32"/>
    </row>
    <row r="94" spans="1:64" ht="15">
      <c r="A94" s="23"/>
      <c r="B94" s="24"/>
      <c r="C94" s="24"/>
      <c r="D94" s="25"/>
      <c r="E94" s="33"/>
      <c r="F94" s="26"/>
      <c r="G94" s="27"/>
      <c r="H94" s="28"/>
      <c r="I94" s="27"/>
      <c r="J94" s="27"/>
      <c r="K94" s="27"/>
      <c r="L94" s="29"/>
      <c r="M94" s="26"/>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9"/>
      <c r="AU94" s="30"/>
      <c r="AV94" s="31"/>
      <c r="AW94" s="31"/>
      <c r="AX94" s="31"/>
      <c r="AY94" s="31"/>
      <c r="AZ94" s="31"/>
      <c r="BA94" s="31"/>
      <c r="BB94" s="31"/>
      <c r="BC94" s="31"/>
      <c r="BD94" s="31"/>
      <c r="BE94" s="31"/>
      <c r="BF94" s="31"/>
      <c r="BG94" s="31"/>
      <c r="BH94" s="31"/>
      <c r="BI94" s="31"/>
      <c r="BJ94" s="31"/>
      <c r="BK94" s="31"/>
      <c r="BL94" s="32"/>
    </row>
    <row r="95" spans="1:64" ht="15">
      <c r="A95" s="23"/>
      <c r="B95" s="24"/>
      <c r="C95" s="24"/>
      <c r="D95" s="25"/>
      <c r="E95" s="33"/>
      <c r="F95" s="26"/>
      <c r="G95" s="27"/>
      <c r="H95" s="28"/>
      <c r="I95" s="27"/>
      <c r="J95" s="27"/>
      <c r="K95" s="27"/>
      <c r="L95" s="29"/>
      <c r="M95" s="26"/>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9"/>
      <c r="AU95" s="30"/>
      <c r="AV95" s="31"/>
      <c r="AW95" s="31"/>
      <c r="AX95" s="31"/>
      <c r="AY95" s="31"/>
      <c r="AZ95" s="31"/>
      <c r="BA95" s="31"/>
      <c r="BB95" s="31"/>
      <c r="BC95" s="31"/>
      <c r="BD95" s="31"/>
      <c r="BE95" s="31"/>
      <c r="BF95" s="31"/>
      <c r="BG95" s="31"/>
      <c r="BH95" s="31"/>
      <c r="BI95" s="31"/>
      <c r="BJ95" s="31"/>
      <c r="BK95" s="31"/>
      <c r="BL95" s="32"/>
    </row>
    <row r="96" spans="1:64" ht="15">
      <c r="A96" s="23"/>
      <c r="B96" s="24"/>
      <c r="C96" s="24"/>
      <c r="D96" s="25"/>
      <c r="E96" s="33"/>
      <c r="F96" s="26"/>
      <c r="G96" s="27"/>
      <c r="H96" s="28"/>
      <c r="I96" s="27"/>
      <c r="J96" s="27"/>
      <c r="K96" s="27"/>
      <c r="L96" s="29"/>
      <c r="M96" s="26"/>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9"/>
      <c r="AU96" s="30"/>
      <c r="AV96" s="31"/>
      <c r="AW96" s="31"/>
      <c r="AX96" s="31"/>
      <c r="AY96" s="31"/>
      <c r="AZ96" s="31"/>
      <c r="BA96" s="31"/>
      <c r="BB96" s="31"/>
      <c r="BC96" s="31"/>
      <c r="BD96" s="31"/>
      <c r="BE96" s="31"/>
      <c r="BF96" s="31"/>
      <c r="BG96" s="31"/>
      <c r="BH96" s="31"/>
      <c r="BI96" s="31"/>
      <c r="BJ96" s="31"/>
      <c r="BK96" s="31"/>
      <c r="BL96" s="32"/>
    </row>
    <row r="97" spans="1:64" ht="15">
      <c r="A97" s="23"/>
      <c r="B97" s="24"/>
      <c r="C97" s="24"/>
      <c r="D97" s="25"/>
      <c r="E97" s="33"/>
      <c r="F97" s="26"/>
      <c r="G97" s="27"/>
      <c r="H97" s="28"/>
      <c r="I97" s="27"/>
      <c r="J97" s="27"/>
      <c r="K97" s="27"/>
      <c r="L97" s="29"/>
      <c r="M97" s="26"/>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9"/>
      <c r="AU97" s="30"/>
      <c r="AV97" s="31"/>
      <c r="AW97" s="31"/>
      <c r="AX97" s="31"/>
      <c r="AY97" s="31"/>
      <c r="AZ97" s="31"/>
      <c r="BA97" s="31"/>
      <c r="BB97" s="31"/>
      <c r="BC97" s="31"/>
      <c r="BD97" s="31"/>
      <c r="BE97" s="31"/>
      <c r="BF97" s="31"/>
      <c r="BG97" s="31"/>
      <c r="BH97" s="31"/>
      <c r="BI97" s="31"/>
      <c r="BJ97" s="31"/>
      <c r="BK97" s="31"/>
      <c r="BL97" s="32"/>
    </row>
    <row r="98" spans="1:64" ht="15">
      <c r="A98" s="23"/>
      <c r="B98" s="24"/>
      <c r="C98" s="24"/>
      <c r="D98" s="25"/>
      <c r="E98" s="33"/>
      <c r="F98" s="26"/>
      <c r="G98" s="27"/>
      <c r="H98" s="28"/>
      <c r="I98" s="27"/>
      <c r="J98" s="27"/>
      <c r="K98" s="27"/>
      <c r="L98" s="29"/>
      <c r="M98" s="26"/>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9"/>
      <c r="AU98" s="30"/>
      <c r="AV98" s="31"/>
      <c r="AW98" s="31"/>
      <c r="AX98" s="31"/>
      <c r="AY98" s="31"/>
      <c r="AZ98" s="31"/>
      <c r="BA98" s="31"/>
      <c r="BB98" s="31"/>
      <c r="BC98" s="31"/>
      <c r="BD98" s="31"/>
      <c r="BE98" s="31"/>
      <c r="BF98" s="31"/>
      <c r="BG98" s="31"/>
      <c r="BH98" s="31"/>
      <c r="BI98" s="31"/>
      <c r="BJ98" s="31"/>
      <c r="BK98" s="31"/>
      <c r="BL98" s="32"/>
    </row>
    <row r="99" spans="1:64" ht="15">
      <c r="A99" s="23"/>
      <c r="B99" s="24"/>
      <c r="C99" s="24"/>
      <c r="D99" s="25"/>
      <c r="E99" s="33"/>
      <c r="F99" s="26"/>
      <c r="G99" s="27"/>
      <c r="H99" s="28"/>
      <c r="I99" s="27"/>
      <c r="J99" s="27"/>
      <c r="K99" s="27"/>
      <c r="L99" s="29"/>
      <c r="M99" s="26"/>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9"/>
      <c r="AU99" s="30"/>
      <c r="AV99" s="31"/>
      <c r="AW99" s="31"/>
      <c r="AX99" s="31"/>
      <c r="AY99" s="31"/>
      <c r="AZ99" s="31"/>
      <c r="BA99" s="31"/>
      <c r="BB99" s="31"/>
      <c r="BC99" s="31"/>
      <c r="BD99" s="31"/>
      <c r="BE99" s="31"/>
      <c r="BF99" s="31"/>
      <c r="BG99" s="31"/>
      <c r="BH99" s="31"/>
      <c r="BI99" s="31"/>
      <c r="BJ99" s="31"/>
      <c r="BK99" s="31"/>
      <c r="BL99" s="32"/>
    </row>
    <row r="100" spans="1:64" ht="15">
      <c r="A100" s="23"/>
      <c r="B100" s="24"/>
      <c r="C100" s="24"/>
      <c r="D100" s="25"/>
      <c r="E100" s="33"/>
      <c r="F100" s="26"/>
      <c r="G100" s="27"/>
      <c r="H100" s="28"/>
      <c r="I100" s="27"/>
      <c r="J100" s="27"/>
      <c r="K100" s="27"/>
      <c r="L100" s="29"/>
      <c r="M100" s="26"/>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9"/>
      <c r="AU100" s="30"/>
      <c r="AV100" s="31"/>
      <c r="AW100" s="31"/>
      <c r="AX100" s="31"/>
      <c r="AY100" s="31"/>
      <c r="AZ100" s="31"/>
      <c r="BA100" s="31"/>
      <c r="BB100" s="31"/>
      <c r="BC100" s="31"/>
      <c r="BD100" s="31"/>
      <c r="BE100" s="31"/>
      <c r="BF100" s="31"/>
      <c r="BG100" s="31"/>
      <c r="BH100" s="31"/>
      <c r="BI100" s="31"/>
      <c r="BJ100" s="31"/>
      <c r="BK100" s="31"/>
      <c r="BL100" s="32"/>
    </row>
    <row r="101" spans="1:64" ht="15.75" thickBot="1">
      <c r="A101" s="23"/>
      <c r="B101" s="24"/>
      <c r="C101" s="24"/>
      <c r="D101" s="25"/>
      <c r="E101" s="33"/>
      <c r="F101" s="26"/>
      <c r="G101" s="27"/>
      <c r="H101" s="28"/>
      <c r="I101" s="27"/>
      <c r="J101" s="27"/>
      <c r="K101" s="27"/>
      <c r="L101" s="29"/>
      <c r="M101" s="26"/>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9"/>
      <c r="AU101" s="30"/>
      <c r="AV101" s="31"/>
      <c r="AW101" s="31"/>
      <c r="AX101" s="31"/>
      <c r="AY101" s="31"/>
      <c r="AZ101" s="31"/>
      <c r="BA101" s="31"/>
      <c r="BB101" s="31"/>
      <c r="BC101" s="31"/>
      <c r="BD101" s="31"/>
      <c r="BE101" s="31"/>
      <c r="BF101" s="31"/>
      <c r="BG101" s="31"/>
      <c r="BH101" s="31"/>
      <c r="BI101" s="31"/>
      <c r="BJ101" s="31"/>
      <c r="BK101" s="31"/>
      <c r="BL101" s="3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3</vt:i4>
      </vt:variant>
    </vt:vector>
  </HeadingPairs>
  <TitlesOfParts>
    <vt:vector size="3" baseType="lpstr">
      <vt:lpstr>Informe</vt:lpstr>
      <vt:lpstr>M_Impuestos_Comparativo</vt:lpstr>
      <vt:lpstr>M_Impuestos_Comparativo_2</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