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69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<sst xmlns="http://schemas.openxmlformats.org/spreadsheetml/2006/main" count="231" uniqueCount="156">
  <si>
    <t>Media 
Rango Poblacional</t>
  </si>
  <si>
    <t>Media Estatal</t>
  </si>
  <si>
    <t>Importe</t>
  </si>
  <si>
    <t>% Var</t>
  </si>
  <si>
    <t>TOTAL CAPÍTULO / INMUEBLE</t>
  </si>
  <si>
    <t>A</t>
  </si>
  <si>
    <t>C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</si>
  <si>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</si>
  <si>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</si>
  <si>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</si>
  <si>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</si>
  <si>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</si>
  <si>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</si>
  <si>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</si>
  <si>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Aprovechamientos urbanísticos</t>
  </si>
  <si>
    <t>Nº de Inmuebles</t>
  </si>
  <si>
    <t>Nombre Entidad</t>
  </si>
  <si>
    <t>398</t>
  </si>
  <si>
    <t>Año 1</t>
  </si>
  <si>
    <t>Nombre Provincia</t>
  </si>
  <si>
    <t>Nombre Comunidad</t>
  </si>
  <si>
    <t>Indemnizaciones de seguros de no vida</t>
  </si>
  <si>
    <t>Tipo Clasificación</t>
  </si>
  <si>
    <t>Ingresos por actuaciones de urbanización</t>
  </si>
  <si>
    <t>Descripción Clasificación</t>
  </si>
  <si>
    <t>396</t>
  </si>
  <si>
    <t>Código Clasificación</t>
  </si>
  <si>
    <t>3</t>
  </si>
  <si>
    <t>Nivel desglose</t>
  </si>
  <si>
    <t>Informado Liquidación</t>
  </si>
  <si>
    <t>Censo Inmuebles</t>
  </si>
  <si>
    <t>Rango de Población</t>
  </si>
  <si>
    <t>397</t>
  </si>
  <si>
    <t>Datos del Rango de Población</t>
  </si>
  <si>
    <t>Datos del Estado</t>
  </si>
  <si>
    <t>Cuenta Código</t>
  </si>
  <si>
    <t>Cuenta Descripción</t>
  </si>
  <si>
    <t>Nº de Municipios</t>
  </si>
  <si>
    <t>Prestación de transporte</t>
  </si>
  <si>
    <t>395</t>
  </si>
  <si>
    <t>Prestación personal</t>
  </si>
  <si>
    <t>394</t>
  </si>
  <si>
    <t>Intereses de demora</t>
  </si>
  <si>
    <t>393</t>
  </si>
  <si>
    <t>Recargos del periodo ejecutivo y por declaración extemporánea sin requerimiento previo</t>
  </si>
  <si>
    <t>392</t>
  </si>
  <si>
    <t>Multas</t>
  </si>
  <si>
    <t>391</t>
  </si>
  <si>
    <t>Otros ingresos</t>
  </si>
  <si>
    <t>39</t>
  </si>
  <si>
    <t>Otros reintegros de operaciones corrientes</t>
  </si>
  <si>
    <t>389</t>
  </si>
  <si>
    <t>Reintegro de avales</t>
  </si>
  <si>
    <t>380</t>
  </si>
  <si>
    <t>Reintegros de operaciones corrientes</t>
  </si>
  <si>
    <t>325</t>
  </si>
  <si>
    <t>38</t>
  </si>
  <si>
    <t>324</t>
  </si>
  <si>
    <t>Ventas</t>
  </si>
  <si>
    <t>323</t>
  </si>
  <si>
    <t>36</t>
  </si>
  <si>
    <t>322</t>
  </si>
  <si>
    <t>Para el establecimiento o ampliación de servicios</t>
  </si>
  <si>
    <t>351</t>
  </si>
  <si>
    <t>Para la ejecución de obras</t>
  </si>
  <si>
    <t>350</t>
  </si>
  <si>
    <t>Contribuciones especiales</t>
  </si>
  <si>
    <t>35</t>
  </si>
  <si>
    <t>Otros precios públicos</t>
  </si>
  <si>
    <t>349</t>
  </si>
  <si>
    <t>Servicio de transporte público urbano</t>
  </si>
  <si>
    <t>345</t>
  </si>
  <si>
    <t>Entradas a museos, exposiciones, espectáculos</t>
  </si>
  <si>
    <t>344</t>
  </si>
  <si>
    <t>343</t>
  </si>
  <si>
    <t>342</t>
  </si>
  <si>
    <t>341</t>
  </si>
  <si>
    <t>340</t>
  </si>
  <si>
    <t>Precios públicos</t>
  </si>
  <si>
    <t>34</t>
  </si>
  <si>
    <t>Otras tasas por utilización privativa del dominio público</t>
  </si>
  <si>
    <t>339</t>
  </si>
  <si>
    <t>Compensación de Telefónica de España S.A.</t>
  </si>
  <si>
    <t>338</t>
  </si>
  <si>
    <t>Tasas por aprovechamiento del vuelo</t>
  </si>
  <si>
    <t>337</t>
  </si>
  <si>
    <t>Tasa por ocupación de la vía pública con suspensión temporal del tráfico rodado</t>
  </si>
  <si>
    <t>336</t>
  </si>
  <si>
    <t>Tasa por ocupación de la vía pública con terrazas</t>
  </si>
  <si>
    <t>335</t>
  </si>
  <si>
    <t>Tasa por apertura de calas y zanjas</t>
  </si>
  <si>
    <t>334</t>
  </si>
  <si>
    <t>Tasa por utilización privativa o aprovechamiento especial por empresas explotadoras de servicios de telecomunicaciones</t>
  </si>
  <si>
    <t>333</t>
  </si>
  <si>
    <t>Tasa por utilización privativa o aprovechamiento especial por empresas explotadoras de servicios de suministros</t>
  </si>
  <si>
    <t>332</t>
  </si>
  <si>
    <t>Tasa por entrada de vehículos</t>
  </si>
  <si>
    <t>331</t>
  </si>
  <si>
    <t>Tasa de estacionamiento de vehículos</t>
  </si>
  <si>
    <t>330</t>
  </si>
  <si>
    <t>Tasas por la utilización privativa o el aprovechamiento especial del dominio público local</t>
  </si>
  <si>
    <t>33</t>
  </si>
  <si>
    <t>Otras tasas por la realización de actividades de competencia local</t>
  </si>
  <si>
    <t>329</t>
  </si>
  <si>
    <t>Tasa por retirada de vehículos</t>
  </si>
  <si>
    <t>326</t>
  </si>
  <si>
    <t>Tasa por expedición de documentos</t>
  </si>
  <si>
    <t>Tasas sobre el juego</t>
  </si>
  <si>
    <t>Tasas por otros servicios urbanísticos</t>
  </si>
  <si>
    <t>Cedulas de habitabilidad y licencias de primera ocupación</t>
  </si>
  <si>
    <t>Licencias urbanísticas</t>
  </si>
  <si>
    <t>321</t>
  </si>
  <si>
    <t>Licencias de caza y pesca</t>
  </si>
  <si>
    <t>320</t>
  </si>
  <si>
    <t>Tasas por la realización de actividades de competencia local</t>
  </si>
  <si>
    <t>32</t>
  </si>
  <si>
    <t>Otras tasas por prestación de servicios de carácter preferente</t>
  </si>
  <si>
    <t>319</t>
  </si>
  <si>
    <t>Servicios deportivos</t>
  </si>
  <si>
    <t>313</t>
  </si>
  <si>
    <t>Servicios educativos</t>
  </si>
  <si>
    <t>312</t>
  </si>
  <si>
    <t>Servicios asistenciales</t>
  </si>
  <si>
    <t>311</t>
  </si>
  <si>
    <t>Servicios hospitalarios</t>
  </si>
  <si>
    <t>310</t>
  </si>
  <si>
    <t>Tasas por la prestación de servicios públicos de carácter social y preferente</t>
  </si>
  <si>
    <t>31</t>
  </si>
  <si>
    <t>Otras tasas por prestación de servicios básicos</t>
  </si>
  <si>
    <t>309</t>
  </si>
  <si>
    <t>Canon de saneamiento</t>
  </si>
  <si>
    <t>304</t>
  </si>
  <si>
    <t>Servicio de tratamiento de residuos</t>
  </si>
  <si>
    <t>303</t>
  </si>
  <si>
    <t>Servicio de recogida de basuras</t>
  </si>
  <si>
    <t>302</t>
  </si>
  <si>
    <t>Servicio de alcantarillado</t>
  </si>
  <si>
    <t>301</t>
  </si>
  <si>
    <t>Servicio de abastecimiento de agua</t>
  </si>
  <si>
    <t>300</t>
  </si>
  <si>
    <t>Tasas por la prestación de servicios públicos básicos</t>
  </si>
  <si>
    <t>30</t>
  </si>
  <si>
    <t xml:space="preserve"> &gt; 50.000 y &lt;= 250.000</t>
  </si>
  <si>
    <t>CAP. III TASAS Y OTROS INGRESOS</t>
  </si>
  <si>
    <t>Económica de Ingresos</t>
  </si>
  <si>
    <t>C. de Madrid</t>
  </si>
  <si>
    <t>Madrid</t>
  </si>
  <si>
    <t>Ayuntamiento de Las Rozas de Madrid</t>
  </si>
  <si>
    <t>Rozas de Madrid (Las)</t>
  </si>
  <si>
    <t>28127</t>
  </si>
  <si>
    <t xml:space="preserve"> 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</si>
  <si>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Ingresos</t>
    </r>
  </si>
  <si>
    <t>Este informe compara las partidas de ingreso del capitulo III, tasas y otros ingresos, que el municipio obtiene por inmueble, a nivel de artículo y concepto. Esta comparación y detalle nos permitirá analizar el ingreso que percibimos por servicio prestado y compararlo con el que obtienen municipios del mismo rango de población y la media estatal. De forma indirecta nos permite analizar la eficiencia en la prestación de los servicios municipales que tiene el Ayuntamiento.</t>
  </si>
  <si>
    <t>DEFINICIÓN</t>
  </si>
  <si>
    <t>399</t>
  </si>
  <si>
    <t>Otros ingresos diversos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</si>
</sst>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3333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870002269745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709993600845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8199999332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0" fontId="0" fillId="4" borderId="2" applyNumberFormat="0" applyFon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3" borderId="3" applyNumberFormat="0" applyAlignment="0" applyProtection="0"/>
    <xf numFmtId="0" fontId="7" fillId="0" borderId="0">
      <alignment/>
      <protection/>
    </xf>
    <xf numFmtId="177" fontId="7" fillId="0" borderId="0">
      <alignment/>
      <protection/>
    </xf>
  </cellStyleXfs>
  <cellXfs count="81">
    <xf numFmtId="0" fontId="0" fillId="0" borderId="0" xfId="0" applyFont="1"/>
    <xf numFmtId="0" fontId="15" fillId="7" borderId="4" xfId="20" applyFont="1" applyFill="1" applyBorder="1" applyAlignment="1">
      <alignment horizontal="center" vertical="center"/>
    </xf>
    <xf numFmtId="0" fontId="15" fillId="7" borderId="5" xfId="20" applyFont="1" applyFill="1" applyBorder="1" applyAlignment="1">
      <alignment horizontal="center" vertical="center"/>
    </xf>
    <xf numFmtId="0" fontId="16" fillId="0" borderId="6" xfId="0" applyFont="1" applyBorder="1"/>
    <xf numFmtId="0" fontId="15" fillId="7" borderId="7" xfId="20" applyFont="1" applyFill="1" applyBorder="1" applyAlignment="1">
      <alignment horizontal="center" vertical="center"/>
    </xf>
    <xf numFmtId="0" fontId="15" fillId="7" borderId="8" xfId="20" applyFont="1" applyFill="1" applyBorder="1" applyAlignment="1">
      <alignment horizontal="center" vertical="center"/>
    </xf>
    <xf numFmtId="0" fontId="15" fillId="7" borderId="9" xfId="20" applyFont="1" applyFill="1" applyBorder="1" applyAlignment="1">
      <alignment horizontal="center" vertical="center"/>
    </xf>
    <xf numFmtId="0" fontId="15" fillId="7" borderId="10" xfId="20" applyFont="1" applyFill="1" applyBorder="1" applyAlignment="1">
      <alignment horizontal="center" vertical="center"/>
    </xf>
    <xf numFmtId="0" fontId="16" fillId="0" borderId="10" xfId="0" applyFont="1" applyBorder="1"/>
    <xf numFmtId="0" fontId="15" fillId="7" borderId="11" xfId="20" applyFont="1" applyFill="1" applyBorder="1" applyAlignment="1">
      <alignment horizontal="center" vertical="center"/>
    </xf>
    <xf numFmtId="0" fontId="15" fillId="7" borderId="0" xfId="20" applyFont="1" applyFill="1" applyBorder="1" applyAlignment="1">
      <alignment horizontal="center" vertical="center"/>
    </xf>
    <xf numFmtId="0" fontId="17" fillId="3" borderId="12" xfId="21" applyFont="1" applyBorder="1"/>
    <xf numFmtId="0" fontId="17" fillId="3" borderId="13" xfId="21" applyFont="1" applyBorder="1"/>
    <xf numFmtId="0" fontId="19" fillId="4" borderId="14" xfId="22" applyFont="1" applyBorder="1"/>
    <xf numFmtId="0" fontId="18" fillId="3" borderId="15" xfId="21" applyFont="1" applyBorder="1"/>
    <xf numFmtId="3" fontId="18" fillId="3" borderId="16" xfId="21" applyNumberFormat="1" applyFont="1" applyBorder="1"/>
    <xf numFmtId="0" fontId="17" fillId="3" borderId="17" xfId="21" applyFont="1" applyBorder="1"/>
    <xf numFmtId="0" fontId="17" fillId="3" borderId="18" xfId="21" applyFont="1" applyBorder="1"/>
    <xf numFmtId="0" fontId="16" fillId="0" borderId="0" xfId="0" applyFont="1"/>
    <xf numFmtId="0" fontId="18" fillId="3" borderId="19" xfId="21" applyFont="1" applyBorder="1"/>
    <xf numFmtId="3" fontId="18" fillId="3" borderId="20" xfId="21" applyNumberFormat="1" applyFont="1" applyBorder="1"/>
    <xf numFmtId="0" fontId="17" fillId="3" borderId="21" xfId="21" applyFont="1" applyBorder="1"/>
    <xf numFmtId="0" fontId="17" fillId="3" borderId="22" xfId="21" applyFont="1" applyBorder="1"/>
    <xf numFmtId="14" fontId="17" fillId="3" borderId="23" xfId="21" applyNumberFormat="1" applyFont="1" applyBorder="1"/>
    <xf numFmtId="0" fontId="17" fillId="3" borderId="23" xfId="21" applyFont="1" applyBorder="1"/>
    <xf numFmtId="0" fontId="17" fillId="3" borderId="24" xfId="21" applyFont="1" applyBorder="1"/>
    <xf numFmtId="0" fontId="17" fillId="3" borderId="20" xfId="21" applyFont="1" applyBorder="1"/>
    <xf numFmtId="0" fontId="16" fillId="0" borderId="0" xfId="0" applyFont="1" applyBorder="1"/>
    <xf numFmtId="4" fontId="15" fillId="7" borderId="25" xfId="20" applyNumberFormat="1" applyFont="1" applyFill="1" applyBorder="1" applyAlignment="1">
      <alignment horizontal="center"/>
    </xf>
    <xf numFmtId="3" fontId="15" fillId="5" borderId="26" xfId="23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3" fontId="15" fillId="8" borderId="26" xfId="24" applyNumberFormat="1" applyFont="1" applyFill="1" applyBorder="1" applyAlignment="1">
      <alignment horizontal="center"/>
    </xf>
    <xf numFmtId="0" fontId="15" fillId="7" borderId="27" xfId="20" applyFont="1" applyFill="1" applyBorder="1" applyAlignment="1">
      <alignment horizontal="center"/>
    </xf>
    <xf numFmtId="3" fontId="15" fillId="5" borderId="25" xfId="23" applyNumberFormat="1" applyFont="1" applyBorder="1" applyAlignment="1">
      <alignment horizontal="center"/>
    </xf>
    <xf numFmtId="4" fontId="15" fillId="5" borderId="25" xfId="23" applyNumberFormat="1" applyFont="1" applyBorder="1" applyAlignment="1">
      <alignment horizontal="center"/>
    </xf>
    <xf numFmtId="3" fontId="15" fillId="8" borderId="25" xfId="24" applyNumberFormat="1" applyFont="1" applyFill="1" applyBorder="1" applyAlignment="1">
      <alignment horizontal="center"/>
    </xf>
    <xf numFmtId="4" fontId="15" fillId="8" borderId="25" xfId="24" applyNumberFormat="1" applyFont="1" applyFill="1" applyBorder="1" applyAlignment="1">
      <alignment horizontal="center"/>
    </xf>
    <xf numFmtId="0" fontId="13" fillId="3" borderId="3" xfId="25" applyFont="1"/>
    <xf numFmtId="4" fontId="13" fillId="3" borderId="28" xfId="25" applyNumberFormat="1" applyFont="1" applyBorder="1"/>
    <xf numFmtId="3" fontId="12" fillId="3" borderId="29" xfId="25" applyNumberFormat="1" applyFont="1" applyBorder="1"/>
    <xf numFmtId="3" fontId="12" fillId="3" borderId="3" xfId="25" applyNumberFormat="1" applyFont="1"/>
    <xf numFmtId="4" fontId="12" fillId="3" borderId="28" xfId="25" applyNumberFormat="1" applyFont="1" applyBorder="1"/>
    <xf numFmtId="3" fontId="11" fillId="3" borderId="29" xfId="25" applyNumberFormat="1" applyFont="1" applyBorder="1"/>
    <xf numFmtId="3" fontId="11" fillId="3" borderId="3" xfId="25" applyNumberFormat="1" applyFont="1"/>
    <xf numFmtId="4" fontId="11" fillId="3" borderId="3" xfId="25" applyNumberFormat="1" applyFont="1"/>
    <xf numFmtId="49" fontId="0" fillId="0" borderId="0" xfId="0" applyNumberFormat="1" applyFont="1"/>
    <xf numFmtId="0" fontId="10" fillId="9" borderId="30" xfId="26" applyFont="1" applyFill="1" applyBorder="1" applyAlignment="1">
      <alignment vertical="top"/>
      <protection/>
    </xf>
    <xf numFmtId="0" fontId="9" fillId="9" borderId="30" xfId="26" applyFont="1" applyFill="1" applyBorder="1" applyAlignment="1">
      <alignment horizontal="center" vertical="center"/>
      <protection/>
    </xf>
    <xf numFmtId="0" fontId="9" fillId="9" borderId="30" xfId="26" applyFont="1" applyFill="1" applyBorder="1" applyAlignment="1">
      <alignment horizontal="right" vertical="center"/>
      <protection/>
    </xf>
    <xf numFmtId="0" fontId="8" fillId="10" borderId="30" xfId="26" applyFont="1" applyFill="1" applyBorder="1" applyAlignment="1">
      <alignment horizontal="center" vertical="center" wrapText="1"/>
      <protection/>
    </xf>
    <xf numFmtId="0" fontId="8" fillId="10" borderId="30" xfId="26" applyFont="1" applyFill="1" applyBorder="1" applyAlignment="1">
      <alignment horizontal="center" vertical="center"/>
      <protection/>
    </xf>
    <xf numFmtId="0" fontId="4" fillId="9" borderId="30" xfId="26" applyFont="1" applyFill="1" applyBorder="1">
      <alignment/>
      <protection/>
    </xf>
    <xf numFmtId="0" fontId="4" fillId="9" borderId="30" xfId="26" applyFont="1" applyFill="1" applyBorder="1" applyAlignment="1">
      <alignment horizontal="center"/>
      <protection/>
    </xf>
    <xf numFmtId="3" fontId="5" fillId="11" borderId="30" xfId="27" applyNumberFormat="1" applyFont="1" applyFill="1" applyBorder="1" applyAlignment="1" applyProtection="1">
      <alignment horizontal="center" vertical="center"/>
      <protection/>
    </xf>
    <xf numFmtId="4" fontId="6" fillId="10" borderId="30" xfId="26" applyNumberFormat="1" applyFont="1" applyFill="1" applyBorder="1" applyAlignment="1">
      <alignment horizontal="center" vertical="center"/>
      <protection/>
    </xf>
    <xf numFmtId="9" fontId="6" fillId="10" borderId="30" xfId="26" applyNumberFormat="1" applyFont="1" applyFill="1" applyBorder="1" applyAlignment="1">
      <alignment horizontal="center" vertical="center"/>
      <protection/>
    </xf>
    <xf numFmtId="3" fontId="5" fillId="11" borderId="30" xfId="27" applyNumberFormat="1" applyFont="1" applyFill="1" applyBorder="1" applyAlignment="1" applyProtection="1">
      <alignment horizontal="left" vertical="center"/>
      <protection/>
    </xf>
    <xf numFmtId="4" fontId="4" fillId="11" borderId="30" xfId="26" applyNumberFormat="1" applyFont="1" applyFill="1" applyBorder="1" applyAlignment="1">
      <alignment horizontal="center" vertical="center"/>
      <protection/>
    </xf>
    <xf numFmtId="9" fontId="4" fillId="11" borderId="30" xfId="26" applyNumberFormat="1" applyFont="1" applyFill="1" applyBorder="1" applyAlignment="1">
      <alignment horizontal="center" vertical="center"/>
      <protection/>
    </xf>
    <xf numFmtId="0" fontId="5" fillId="0" borderId="30" xfId="26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vertical="center"/>
      <protection/>
    </xf>
    <xf numFmtId="4" fontId="4" fillId="0" borderId="30" xfId="26" applyNumberFormat="1" applyFont="1" applyFill="1" applyBorder="1" applyAlignment="1">
      <alignment horizontal="center" vertical="center"/>
      <protection/>
    </xf>
    <xf numFmtId="9" fontId="4" fillId="3" borderId="30" xfId="26" applyNumberFormat="1" applyFont="1" applyFill="1" applyBorder="1" applyAlignment="1">
      <alignment horizontal="center" vertical="center"/>
      <protection/>
    </xf>
    <xf numFmtId="3" fontId="5" fillId="11" borderId="30" xfId="27" applyNumberFormat="1" applyFont="1" applyFill="1" applyBorder="1" applyAlignment="1" applyProtection="1">
      <alignment horizontal="left" vertical="center" wrapText="1"/>
      <protection/>
    </xf>
    <xf numFmtId="0" fontId="4" fillId="0" borderId="30" xfId="26" applyFont="1" applyFill="1" applyBorder="1" applyAlignment="1">
      <alignment vertical="center" wrapText="1"/>
      <protection/>
    </xf>
    <xf numFmtId="0" fontId="4" fillId="0" borderId="30" xfId="26" applyFont="1" applyFill="1" applyBorder="1" applyAlignment="1">
      <alignment horizontal="left" vertical="center"/>
      <protection/>
    </xf>
    <xf numFmtId="0" fontId="4" fillId="9" borderId="30" xfId="26" applyFont="1" applyFill="1" applyBorder="1" applyAlignment="1">
      <alignment vertical="center"/>
      <protection/>
    </xf>
    <xf numFmtId="0" fontId="4" fillId="9" borderId="30" xfId="26" applyFont="1" applyFill="1" applyBorder="1" applyAlignment="1">
      <alignment horizontal="center" vertical="center"/>
      <protection/>
    </xf>
    <xf numFmtId="0" fontId="4" fillId="9" borderId="30" xfId="26" applyFont="1" applyFill="1" applyBorder="1" applyAlignment="1">
      <alignment vertical="center" wrapText="1"/>
      <protection/>
    </xf>
    <xf numFmtId="0" fontId="3" fillId="9" borderId="0" xfId="26" applyFont="1" applyFill="1" applyAlignment="1">
      <alignment horizontal="right"/>
      <protection/>
    </xf>
    <xf numFmtId="0" fontId="2" fillId="9" borderId="0" xfId="26" applyFont="1" applyFill="1" applyAlignment="1">
      <alignment horizontal="left"/>
      <protection/>
    </xf>
    <xf numFmtId="0" fontId="0" fillId="0" borderId="0" xfId="0" applyFont="1"/>
    <xf numFmtId="0" fontId="23" fillId="0" borderId="31" xfId="0" applyFont="1" applyBorder="1" applyAlignment="1">
      <alignment/>
    </xf>
    <xf numFmtId="0" fontId="22" fillId="0" borderId="0" xfId="0" applyFont="1"/>
    <xf numFmtId="0" fontId="21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32" xfId="0" applyFont="1" applyBorder="1" applyAlignment="1">
      <alignment wrapText="1"/>
    </xf>
    <xf numFmtId="0" fontId="21" fillId="0" borderId="33" xfId="0" applyFont="1" applyBorder="1" applyAlignment="1">
      <alignment/>
    </xf>
    <xf numFmtId="0" fontId="0" fillId="0" borderId="32" xfId="0" applyFont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Normal_Informe" xfId="26"/>
    <cellStyle name="Moneda_Inform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828675</xdr:colOff>
      <xdr:row>1</xdr:row>
      <xdr:rowOff>666750</xdr:rowOff>
    </xdr:to>
    <xdr:sp fLocksText="0">
      <xdr:nvSpPr>
        <xdr:cNvPr id="1" name="TextBox 1"/>
        <xdr:cNvSpPr txBox="1"/>
      </xdr:nvSpPr>
      <xdr:spPr>
        <a:xfrm>
          <a:off x="714375" y="161925"/>
          <a:ext cx="7791450" cy="666750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Ingresos por tasas y otros ingresos por censo de inmuebles: Comparativa de Ingresos medios</a:t>
          </a:r>
        </a:p>
      </xdr:txBody>
    </xdr:sp>
    <xdr:clientData/>
  </xdr:twoCellAnchor>
  <xdr:twoCellAnchor editAs="oneCell">
    <xdr:from>
      <xdr:col>9</xdr:col>
      <xdr:colOff>438150</xdr:colOff>
      <xdr:row>1</xdr:row>
      <xdr:rowOff>47625</xdr:rowOff>
    </xdr:from>
    <xdr:to>
      <xdr:col>10</xdr:col>
      <xdr:colOff>0</xdr:colOff>
      <xdr:row>1</xdr:row>
      <xdr:rowOff>619125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K69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2.71428571428571" style="73" customWidth="1"/>
    <col min="3" max="3" width="4.71428571428571" style="73" customWidth="1"/>
    <col min="4" max="4" width="7.71428571428571" style="73" customWidth="1"/>
    <col min="5" max="5" width="55.8571428571429" style="73" customWidth="1"/>
    <col min="6" max="6" width="20.7142857142857" style="73" customWidth="1"/>
    <col min="7" max="10" width="12.7142857142857" style="73" customWidth="1"/>
    <col min="11" max="11" width="10.7142857142857" style="73"/>
  </cols>
  <sheetData>
    <row r="2" spans="2:11" ht="70" customHeight="1">
      <c r="B2" s="73"/>
      <c r="C2" s="73"/>
      <c r="D2" s="73"/>
      <c r="E2" s="73"/>
      <c r="F2" s="73"/>
      <c r="G2" s="73"/>
      <c r="H2" s="73"/>
      <c r="I2" s="73"/>
      <c r="J2" s="73"/>
      <c r="K2" t="s">
        <v>150</v>
      </c>
    </row>
    <row r="3" spans="2:11" ht="12.75">
      <c r="B3" s="75" t="s">
        <v>151</v>
      </c>
      <c r="C3" s="73"/>
      <c r="D3" s="73"/>
      <c r="E3" s="73"/>
      <c r="F3" s="73"/>
      <c r="G3" s="73"/>
      <c r="H3" s="73"/>
      <c r="I3" s="73"/>
      <c r="J3" s="73"/>
      <c r="K3"/>
    </row>
    <row r="4" spans="2:11" ht="30" customHeight="1" thickBot="1">
      <c r="B4" s="79" t="s">
        <v>153</v>
      </c>
      <c r="C4" s="73"/>
      <c r="D4" s="73"/>
      <c r="E4" s="73"/>
      <c r="F4" s="73"/>
      <c r="G4" s="73"/>
      <c r="H4" s="73"/>
      <c r="I4" s="73"/>
      <c r="J4" s="73"/>
      <c r="K4"/>
    </row>
    <row r="5" spans="2:11" ht="55" customHeight="1">
      <c r="B5" s="78" t="s">
        <v>152</v>
      </c>
      <c r="C5" s="80"/>
      <c r="D5" s="80"/>
      <c r="E5" s="80"/>
      <c r="F5" s="80"/>
      <c r="G5" s="80"/>
      <c r="H5" s="80"/>
      <c r="I5" s="80"/>
      <c r="J5" s="80"/>
      <c r="K5"/>
    </row>
    <row r="6" spans="2:11" ht="40" customHeight="1">
      <c r="B6" s="74" t="s">
        <v>147</v>
      </c>
      <c r="C6" s="73"/>
      <c r="D6" s="73"/>
      <c r="E6" s="73"/>
      <c r="F6" s="73"/>
      <c r="G6" s="73"/>
      <c r="H6" s="73"/>
      <c r="I6" s="73"/>
      <c r="J6" s="73"/>
      <c r="K6"/>
    </row>
    <row r="7" spans="2:11" ht="42" customHeight="1">
      <c r="B7" s="47"/>
      <c r="C7" s="48"/>
      <c r="D7" s="48"/>
      <c r="E7" s="49"/>
      <c r="F7" s="50" t="str">
        <f>CONCATENATE(Ctxt.MLD.NomMun,CHAR(10),"(",TEXT(Gen.ML.Inmu.Mun.Anio1,"#.##0")," inmuebles)")</f>
        <v>Rozas de Madrid (Las)
(36.098 inmuebles)</v>
      </c>
      <c r="G7" s="50" t="s">
        <v>0</v>
      </c>
      <c r="H7" s="51"/>
      <c r="I7" s="51" t="s">
        <v>1</v>
      </c>
      <c r="J7" s="51"/>
      <c r="K7"/>
    </row>
    <row r="8" spans="2:11" ht="15" customHeight="1">
      <c r="B8" s="52"/>
      <c r="C8" s="53"/>
      <c r="D8" s="53"/>
      <c r="E8" s="52"/>
      <c r="F8" s="54" t="s">
        <v>2</v>
      </c>
      <c r="G8" s="54" t="s">
        <v>2</v>
      </c>
      <c r="H8" s="54" t="s">
        <v>3</v>
      </c>
      <c r="I8" s="54" t="s">
        <v>2</v>
      </c>
      <c r="J8" s="54" t="s">
        <v>3</v>
      </c>
      <c r="K8"/>
    </row>
    <row r="9" spans="2:11" ht="15" customHeight="1">
      <c r="B9" s="51" t="s">
        <v>4</v>
      </c>
      <c r="C9" s="51"/>
      <c r="D9" s="51"/>
      <c r="E9" s="51"/>
      <c r="F9" s="55">
        <f>IFERROR(M_Liquidacion_Detalle_2!C3/Gen.ML.Inmu.Mun.Anio1,0)</f>
        <v>168.76788021497038</v>
      </c>
      <c r="G9" s="55">
        <f>IFERROR(M_Liquidacion_Detalle_2!G3/M_Liquidacion_Detalle_2!F3,0)</f>
        <v>293.54869174382793</v>
      </c>
      <c r="H9" s="56">
        <f>IFERROR((F9/G9)-1,0)</f>
        <v>-0.425077048674945</v>
      </c>
      <c r="I9" s="55">
        <f>M_Liquidacion_Detalle_2!K3/M_Liquidacion_Detalle_2!J3</f>
        <v>280.89633315429433</v>
      </c>
      <c r="J9" s="56">
        <f>IFERROR((F9/I9)-1,0)</f>
        <v>-0.39918090663623085</v>
      </c>
      <c r="K9"/>
    </row>
    <row r="10" spans="2:11" ht="15" customHeight="1">
      <c r="B10" s="54" t="s">
        <v>5</v>
      </c>
      <c r="C10" s="54" t="str">
        <f>M_Liquidacion_Detalle_2!A4</f>
        <v>30</v>
      </c>
      <c r="D10" s="57" t="str">
        <f>M_Liquidacion_Detalle_2!B4</f>
        <v>Tasas por la prestación de servicios públicos básicos</v>
      </c>
      <c r="E10" s="57"/>
      <c r="F10" s="58">
        <f>IFERROR(M_Liquidacion_Detalle_2!C4/Gen.ML.Inmu.Mun.Anio1,0)</f>
        <v>3.8721533048922376</v>
      </c>
      <c r="G10" s="58">
        <f>IFERROR(M_Liquidacion_Detalle_2!G4/M_Liquidacion_Detalle_2!F4,0)</f>
        <v>112.73009237090967</v>
      </c>
      <c r="H10" s="59">
        <f>IFERROR((F10/G10)-1,0)</f>
        <v>-0.96565111210809706</v>
      </c>
      <c r="I10" s="58">
        <f>M_Liquidacion_Detalle_2!K4/M_Liquidacion_Detalle_2!J4</f>
        <v>110.33917969702718</v>
      </c>
      <c r="J10" s="59">
        <f>IFERROR((F10/I10)-1,0)</f>
        <v>-0.96490681446495685</v>
      </c>
      <c r="K10"/>
    </row>
    <row r="11" spans="2:11" ht="15" customHeight="1">
      <c r="B11" s="60"/>
      <c r="C11" s="61" t="s">
        <v>6</v>
      </c>
      <c r="D11" s="61" t="str">
        <f>M_Liquidacion_Detalle_2!A5</f>
        <v>300</v>
      </c>
      <c r="E11" s="62" t="str">
        <f>M_Liquidacion_Detalle_2!B5</f>
        <v>Servicio de abastecimiento de agua</v>
      </c>
      <c r="F11" s="63">
        <f>IFERROR(M_Liquidacion_Detalle_2!C5/Gen.ML.Inmu.Mun.Anio1,0)</f>
        <v>0</v>
      </c>
      <c r="G11" s="63">
        <f>IFERROR(M_Liquidacion_Detalle_2!G5/M_Liquidacion_Detalle_2!F5,0)</f>
        <v>49.123530054752948</v>
      </c>
      <c r="H11" s="64">
        <f>IFERROR((F11/G11)-1,0)</f>
        <v>-1</v>
      </c>
      <c r="I11" s="63">
        <f>M_Liquidacion_Detalle_2!K5/M_Liquidacion_Detalle_2!J5</f>
        <v>57.102306871772598</v>
      </c>
      <c r="J11" s="64">
        <f>IFERROR((F11/I11)-1,0)</f>
        <v>-1</v>
      </c>
      <c r="K11"/>
    </row>
    <row r="12" spans="2:11" ht="15" customHeight="1">
      <c r="B12" s="60"/>
      <c r="C12" s="61" t="s">
        <v>6</v>
      </c>
      <c r="D12" s="61" t="str">
        <f>M_Liquidacion_Detalle_2!A6</f>
        <v>301</v>
      </c>
      <c r="E12" s="62" t="str">
        <f>M_Liquidacion_Detalle_2!B6</f>
        <v>Servicio de alcantarillado</v>
      </c>
      <c r="F12" s="63">
        <f>IFERROR(M_Liquidacion_Detalle_2!C6/Gen.ML.Inmu.Mun.Anio1,0)</f>
        <v>0</v>
      </c>
      <c r="G12" s="63">
        <f>IFERROR(M_Liquidacion_Detalle_2!G6/M_Liquidacion_Detalle_2!F6,0)</f>
        <v>17.174978931279465</v>
      </c>
      <c r="H12" s="64">
        <f>IFERROR((F12/G12)-1,0)</f>
        <v>-1</v>
      </c>
      <c r="I12" s="63">
        <f>M_Liquidacion_Detalle_2!K6/M_Liquidacion_Detalle_2!J6</f>
        <v>20.456506677171749</v>
      </c>
      <c r="J12" s="64">
        <f>IFERROR((F12/I12)-1,0)</f>
        <v>-1</v>
      </c>
      <c r="K12"/>
    </row>
    <row r="13" spans="2:11" ht="15" customHeight="1">
      <c r="B13" s="60"/>
      <c r="C13" s="61" t="s">
        <v>6</v>
      </c>
      <c r="D13" s="61" t="str">
        <f>M_Liquidacion_Detalle_2!A7</f>
        <v>302</v>
      </c>
      <c r="E13" s="62" t="str">
        <f>M_Liquidacion_Detalle_2!B7</f>
        <v>Servicio de recogida de basuras</v>
      </c>
      <c r="F13" s="63">
        <f>IFERROR(M_Liquidacion_Detalle_2!C7/Gen.ML.Inmu.Mun.Anio1,0)</f>
        <v>0</v>
      </c>
      <c r="G13" s="63">
        <f>IFERROR(M_Liquidacion_Detalle_2!G7/M_Liquidacion_Detalle_2!F7,0)</f>
        <v>88.725283834223063</v>
      </c>
      <c r="H13" s="64">
        <f>IFERROR((F13/G13)-1,0)</f>
        <v>-1</v>
      </c>
      <c r="I13" s="63">
        <f>M_Liquidacion_Detalle_2!K7/M_Liquidacion_Detalle_2!J7</f>
        <v>75.223274094121976</v>
      </c>
      <c r="J13" s="64">
        <f>IFERROR((F13/I13)-1,0)</f>
        <v>-1</v>
      </c>
      <c r="K13"/>
    </row>
    <row r="14" spans="2:11" ht="15" customHeight="1">
      <c r="B14" s="60"/>
      <c r="C14" s="61" t="s">
        <v>6</v>
      </c>
      <c r="D14" s="61" t="str">
        <f>M_Liquidacion_Detalle_2!A8</f>
        <v>303</v>
      </c>
      <c r="E14" s="62" t="str">
        <f>M_Liquidacion_Detalle_2!B8</f>
        <v>Servicio de tratamiento de residuos</v>
      </c>
      <c r="F14" s="63">
        <f>IFERROR(M_Liquidacion_Detalle_2!C8/Gen.ML.Inmu.Mun.Anio1,0)</f>
        <v>0</v>
      </c>
      <c r="G14" s="63">
        <f>IFERROR(M_Liquidacion_Detalle_2!G8/M_Liquidacion_Detalle_2!F8,0)</f>
        <v>32.523053605408236</v>
      </c>
      <c r="H14" s="64">
        <f>IFERROR((F14/G14)-1,0)</f>
        <v>-1</v>
      </c>
      <c r="I14" s="63">
        <f>M_Liquidacion_Detalle_2!K8/M_Liquidacion_Detalle_2!J8</f>
        <v>32.704884394830046</v>
      </c>
      <c r="J14" s="64">
        <f>IFERROR((F14/I14)-1,0)</f>
        <v>-1</v>
      </c>
      <c r="K14"/>
    </row>
    <row r="15" spans="2:11" ht="15" customHeight="1">
      <c r="B15" s="60"/>
      <c r="C15" s="61" t="s">
        <v>6</v>
      </c>
      <c r="D15" s="61" t="str">
        <f>M_Liquidacion_Detalle_2!A9</f>
        <v>304</v>
      </c>
      <c r="E15" s="62" t="str">
        <f>M_Liquidacion_Detalle_2!B9</f>
        <v>Canon de saneamiento</v>
      </c>
      <c r="F15" s="63">
        <f>IFERROR(M_Liquidacion_Detalle_2!C9/Gen.ML.Inmu.Mun.Anio1,0)</f>
        <v>0</v>
      </c>
      <c r="G15" s="63">
        <f>IFERROR(M_Liquidacion_Detalle_2!G9/M_Liquidacion_Detalle_2!F9,0)</f>
        <v>27.212680976708675</v>
      </c>
      <c r="H15" s="64">
        <f>IFERROR((F15/G15)-1,0)</f>
        <v>-1</v>
      </c>
      <c r="I15" s="63">
        <f>M_Liquidacion_Detalle_2!K9/M_Liquidacion_Detalle_2!J9</f>
        <v>36.294855843936496</v>
      </c>
      <c r="J15" s="64">
        <f>IFERROR((F15/I15)-1,0)</f>
        <v>-1</v>
      </c>
      <c r="K15"/>
    </row>
    <row r="16" spans="2:11" ht="15" customHeight="1">
      <c r="B16" s="60"/>
      <c r="C16" s="61" t="s">
        <v>6</v>
      </c>
      <c r="D16" s="61" t="str">
        <f>M_Liquidacion_Detalle_2!A10</f>
        <v>309</v>
      </c>
      <c r="E16" s="62" t="str">
        <f>M_Liquidacion_Detalle_2!B10</f>
        <v>Otras tasas por prestación de servicios básicos</v>
      </c>
      <c r="F16" s="63">
        <f>IFERROR(M_Liquidacion_Detalle_2!C10/Gen.ML.Inmu.Mun.Anio1,0)</f>
        <v>3.8721533048922376</v>
      </c>
      <c r="G16" s="63">
        <f>IFERROR(M_Liquidacion_Detalle_2!G10/M_Liquidacion_Detalle_2!F10,0)</f>
        <v>4.650653460215934</v>
      </c>
      <c r="H16" s="64">
        <f>IFERROR((F16/G16)-1,0)</f>
        <v>-0.16739586425507391</v>
      </c>
      <c r="I16" s="63">
        <f>M_Liquidacion_Detalle_2!K10/M_Liquidacion_Detalle_2!J10</f>
        <v>6.512845965972196</v>
      </c>
      <c r="J16" s="64">
        <f>IFERROR((F16/I16)-1,0)</f>
        <v>-0.40545909958209381</v>
      </c>
      <c r="K16"/>
    </row>
    <row r="17" spans="2:11" ht="15" customHeight="1">
      <c r="B17" s="54" t="s">
        <v>5</v>
      </c>
      <c r="C17" s="54" t="str">
        <f>M_Liquidacion_Detalle_2!A11</f>
        <v>31</v>
      </c>
      <c r="D17" s="57" t="str">
        <f>M_Liquidacion_Detalle_2!B11</f>
        <v>Tasas por la prestación de servicios públicos de carácter social y preferente</v>
      </c>
      <c r="E17" s="57"/>
      <c r="F17" s="58">
        <f>IFERROR(M_Liquidacion_Detalle_2!C11/Gen.ML.Inmu.Mun.Anio1,0)</f>
        <v>0.17371017784918832</v>
      </c>
      <c r="G17" s="58">
        <f>IFERROR(M_Liquidacion_Detalle_2!G11/M_Liquidacion_Detalle_2!F11,0)</f>
        <v>6.4243863266686514</v>
      </c>
      <c r="H17" s="59">
        <f>IFERROR((F17/G17)-1,0)</f>
        <v>-0.97296081384021227</v>
      </c>
      <c r="I17" s="58">
        <f>M_Liquidacion_Detalle_2!K11/M_Liquidacion_Detalle_2!J11</f>
        <v>13.804719504923478</v>
      </c>
      <c r="J17" s="59">
        <f>IFERROR((F17/I17)-1,0)</f>
        <v>-0.98741660938585285</v>
      </c>
      <c r="K17"/>
    </row>
    <row r="18" spans="2:11" ht="15" customHeight="1">
      <c r="B18" s="60"/>
      <c r="C18" s="61" t="s">
        <v>6</v>
      </c>
      <c r="D18" s="61" t="str">
        <f>M_Liquidacion_Detalle_2!A12</f>
        <v>310</v>
      </c>
      <c r="E18" s="62" t="str">
        <f>M_Liquidacion_Detalle_2!B12</f>
        <v>Servicios hospitalarios</v>
      </c>
      <c r="F18" s="63">
        <f>IFERROR(M_Liquidacion_Detalle_2!C12/Gen.ML.Inmu.Mun.Anio1,0)</f>
        <v>0</v>
      </c>
      <c r="G18" s="63">
        <f>IFERROR(M_Liquidacion_Detalle_2!G12/M_Liquidacion_Detalle_2!F12,0)</f>
        <v>0.24593798984794554</v>
      </c>
      <c r="H18" s="64">
        <f>IFERROR((F18/G18)-1,0)</f>
        <v>-1</v>
      </c>
      <c r="I18" s="63">
        <f>M_Liquidacion_Detalle_2!K12/M_Liquidacion_Detalle_2!J12</f>
        <v>3.6297736160953966</v>
      </c>
      <c r="J18" s="64">
        <f>IFERROR((F18/I18)-1,0)</f>
        <v>-1</v>
      </c>
      <c r="K18"/>
    </row>
    <row r="19" spans="2:11" ht="15" customHeight="1">
      <c r="B19" s="60"/>
      <c r="C19" s="61" t="s">
        <v>6</v>
      </c>
      <c r="D19" s="61" t="str">
        <f>M_Liquidacion_Detalle_2!A13</f>
        <v>311</v>
      </c>
      <c r="E19" s="62" t="str">
        <f>M_Liquidacion_Detalle_2!B13</f>
        <v>Servicios asistenciales</v>
      </c>
      <c r="F19" s="63">
        <f>IFERROR(M_Liquidacion_Detalle_2!C13/Gen.ML.Inmu.Mun.Anio1,0)</f>
        <v>0</v>
      </c>
      <c r="G19" s="63">
        <f>IFERROR(M_Liquidacion_Detalle_2!G13/M_Liquidacion_Detalle_2!F13,0)</f>
        <v>2.4921539976688152</v>
      </c>
      <c r="H19" s="64">
        <f>IFERROR((F19/G19)-1,0)</f>
        <v>-1</v>
      </c>
      <c r="I19" s="63">
        <f>M_Liquidacion_Detalle_2!K13/M_Liquidacion_Detalle_2!J13</f>
        <v>10.763048608053829</v>
      </c>
      <c r="J19" s="64">
        <f>IFERROR((F19/I19)-1,0)</f>
        <v>-1</v>
      </c>
      <c r="K19"/>
    </row>
    <row r="20" spans="2:11" ht="15" customHeight="1">
      <c r="B20" s="60"/>
      <c r="C20" s="61" t="s">
        <v>6</v>
      </c>
      <c r="D20" s="61" t="str">
        <f>M_Liquidacion_Detalle_2!A14</f>
        <v>312</v>
      </c>
      <c r="E20" s="62" t="str">
        <f>M_Liquidacion_Detalle_2!B14</f>
        <v>Servicios educativos</v>
      </c>
      <c r="F20" s="63">
        <f>IFERROR(M_Liquidacion_Detalle_2!C14/Gen.ML.Inmu.Mun.Anio1,0)</f>
        <v>0</v>
      </c>
      <c r="G20" s="63">
        <f>IFERROR(M_Liquidacion_Detalle_2!G14/M_Liquidacion_Detalle_2!F14,0)</f>
        <v>2.9688437248015238</v>
      </c>
      <c r="H20" s="64">
        <f>IFERROR((F20/G20)-1,0)</f>
        <v>-1</v>
      </c>
      <c r="I20" s="63">
        <f>M_Liquidacion_Detalle_2!K14/M_Liquidacion_Detalle_2!J14</f>
        <v>6.6974895377806609</v>
      </c>
      <c r="J20" s="64">
        <f>IFERROR((F20/I20)-1,0)</f>
        <v>-1</v>
      </c>
      <c r="K20"/>
    </row>
    <row r="21" spans="2:11" ht="15" customHeight="1">
      <c r="B21" s="60"/>
      <c r="C21" s="61" t="s">
        <v>6</v>
      </c>
      <c r="D21" s="61" t="str">
        <f>M_Liquidacion_Detalle_2!A15</f>
        <v>313</v>
      </c>
      <c r="E21" s="62" t="str">
        <f>M_Liquidacion_Detalle_2!B15</f>
        <v>Servicios deportivos</v>
      </c>
      <c r="F21" s="63">
        <f>IFERROR(M_Liquidacion_Detalle_2!C15/Gen.ML.Inmu.Mun.Anio1,0)</f>
        <v>0</v>
      </c>
      <c r="G21" s="63">
        <f>IFERROR(M_Liquidacion_Detalle_2!G15/M_Liquidacion_Detalle_2!F15,0)</f>
        <v>6.2131156781475818</v>
      </c>
      <c r="H21" s="64">
        <f>IFERROR((F21/G21)-1,0)</f>
        <v>-1</v>
      </c>
      <c r="I21" s="63">
        <f>M_Liquidacion_Detalle_2!K15/M_Liquidacion_Detalle_2!J15</f>
        <v>7.1934519253161584</v>
      </c>
      <c r="J21" s="64">
        <f>IFERROR((F21/I21)-1,0)</f>
        <v>-1</v>
      </c>
      <c r="K21"/>
    </row>
    <row r="22" spans="2:11" ht="15" customHeight="1">
      <c r="B22" s="60"/>
      <c r="C22" s="61" t="s">
        <v>6</v>
      </c>
      <c r="D22" s="61" t="str">
        <f>M_Liquidacion_Detalle_2!A16</f>
        <v>319</v>
      </c>
      <c r="E22" s="62" t="str">
        <f>M_Liquidacion_Detalle_2!B16</f>
        <v>Otras tasas por prestación de servicios de carácter preferente</v>
      </c>
      <c r="F22" s="63">
        <f>IFERROR(M_Liquidacion_Detalle_2!C16/Gen.ML.Inmu.Mun.Anio1,0)</f>
        <v>0.17371017784918832</v>
      </c>
      <c r="G22" s="63">
        <f>IFERROR(M_Liquidacion_Detalle_2!G16/M_Liquidacion_Detalle_2!F16,0)</f>
        <v>0.83802744940506235</v>
      </c>
      <c r="H22" s="64">
        <f>IFERROR((F22/G22)-1,0)</f>
        <v>-0.79271540810207386</v>
      </c>
      <c r="I22" s="63">
        <f>M_Liquidacion_Detalle_2!K16/M_Liquidacion_Detalle_2!J16</f>
        <v>2.3722847203799007</v>
      </c>
      <c r="J22" s="64">
        <f>IFERROR((F22/I22)-1,0)</f>
        <v>-0.92677515630528107</v>
      </c>
      <c r="K22"/>
    </row>
    <row r="23" spans="2:11" ht="15" customHeight="1">
      <c r="B23" s="54" t="s">
        <v>5</v>
      </c>
      <c r="C23" s="54" t="str">
        <f>M_Liquidacion_Detalle_2!A17</f>
        <v>32</v>
      </c>
      <c r="D23" s="57" t="str">
        <f>M_Liquidacion_Detalle_2!B17</f>
        <v>Tasas por la realización de actividades de competencia local</v>
      </c>
      <c r="E23" s="57"/>
      <c r="F23" s="58">
        <f>IFERROR(M_Liquidacion_Detalle_2!C17/Gen.ML.Inmu.Mun.Anio1,0)</f>
        <v>26.103626239680867</v>
      </c>
      <c r="G23" s="58">
        <f>IFERROR(M_Liquidacion_Detalle_2!G17/M_Liquidacion_Detalle_2!F17,0)</f>
        <v>24.288883606321257</v>
      </c>
      <c r="H23" s="59">
        <f>IFERROR((F23/G23)-1,0)</f>
        <v>0.074714946259914594</v>
      </c>
      <c r="I23" s="58">
        <f>M_Liquidacion_Detalle_2!K17/M_Liquidacion_Detalle_2!J17</f>
        <v>19.966674580770359</v>
      </c>
      <c r="J23" s="59">
        <f>IFERROR((F23/I23)-1,0)</f>
        <v>0.30735972753424479</v>
      </c>
      <c r="K23"/>
    </row>
    <row r="24" spans="2:11" ht="15" customHeight="1">
      <c r="B24" s="60"/>
      <c r="C24" s="61" t="s">
        <v>6</v>
      </c>
      <c r="D24" s="61" t="str">
        <f>M_Liquidacion_Detalle_2!A18</f>
        <v>320</v>
      </c>
      <c r="E24" s="62" t="str">
        <f>M_Liquidacion_Detalle_2!B18</f>
        <v>Licencias de caza y pesca</v>
      </c>
      <c r="F24" s="63">
        <f>IFERROR(M_Liquidacion_Detalle_2!C18/Gen.ML.Inmu.Mun.Anio1,0)</f>
        <v>0</v>
      </c>
      <c r="G24" s="63">
        <f>IFERROR(M_Liquidacion_Detalle_2!G18/M_Liquidacion_Detalle_2!F18,0)</f>
        <v>0.00093856519002910263</v>
      </c>
      <c r="H24" s="64">
        <f>IFERROR((F24/G24)-1,0)</f>
        <v>-1</v>
      </c>
      <c r="I24" s="63">
        <f>M_Liquidacion_Detalle_2!K18/M_Liquidacion_Detalle_2!J18</f>
        <v>0.64440921272977147</v>
      </c>
      <c r="J24" s="64">
        <f>IFERROR((F24/I24)-1,0)</f>
        <v>-1</v>
      </c>
      <c r="K24"/>
    </row>
    <row r="25" spans="2:11" ht="15" customHeight="1">
      <c r="B25" s="60"/>
      <c r="C25" s="61" t="s">
        <v>6</v>
      </c>
      <c r="D25" s="61" t="str">
        <f>M_Liquidacion_Detalle_2!A19</f>
        <v>321</v>
      </c>
      <c r="E25" s="62" t="str">
        <f>M_Liquidacion_Detalle_2!B19</f>
        <v>Licencias urbanísticas</v>
      </c>
      <c r="F25" s="63">
        <f>IFERROR(M_Liquidacion_Detalle_2!C19/Gen.ML.Inmu.Mun.Anio1,0)</f>
        <v>14.074820211646074</v>
      </c>
      <c r="G25" s="63">
        <f>IFERROR(M_Liquidacion_Detalle_2!G19/M_Liquidacion_Detalle_2!F19,0)</f>
        <v>15.504552350673913</v>
      </c>
      <c r="H25" s="64">
        <f>IFERROR((F25/G25)-1,0)</f>
        <v>-0.092213699995388532</v>
      </c>
      <c r="I25" s="63">
        <f>M_Liquidacion_Detalle_2!K19/M_Liquidacion_Detalle_2!J19</f>
        <v>12.427128205635638</v>
      </c>
      <c r="J25" s="64">
        <f>IFERROR((F25/I25)-1,0)</f>
        <v>0.13258831636284363</v>
      </c>
      <c r="K25"/>
    </row>
    <row r="26" spans="2:11" ht="15" customHeight="1">
      <c r="B26" s="60"/>
      <c r="C26" s="61" t="s">
        <v>6</v>
      </c>
      <c r="D26" s="61" t="str">
        <f>M_Liquidacion_Detalle_2!A20</f>
        <v>322</v>
      </c>
      <c r="E26" s="62" t="str">
        <f>M_Liquidacion_Detalle_2!B20</f>
        <v>Cedulas de habitabilidad y licencias de primera ocupación</v>
      </c>
      <c r="F26" s="63">
        <f>IFERROR(M_Liquidacion_Detalle_2!C20/Gen.ML.Inmu.Mun.Anio1,0)</f>
        <v>0</v>
      </c>
      <c r="G26" s="63">
        <f>IFERROR(M_Liquidacion_Detalle_2!G20/M_Liquidacion_Detalle_2!F20,0)</f>
        <v>2.7203978031362825</v>
      </c>
      <c r="H26" s="64">
        <f>IFERROR((F26/G26)-1,0)</f>
        <v>-1</v>
      </c>
      <c r="I26" s="63">
        <f>M_Liquidacion_Detalle_2!K20/M_Liquidacion_Detalle_2!J20</f>
        <v>1.5056747302643976</v>
      </c>
      <c r="J26" s="64">
        <f>IFERROR((F26/I26)-1,0)</f>
        <v>-1</v>
      </c>
      <c r="K26"/>
    </row>
    <row r="27" spans="2:11" ht="15" customHeight="1">
      <c r="B27" s="60"/>
      <c r="C27" s="61" t="s">
        <v>6</v>
      </c>
      <c r="D27" s="61" t="str">
        <f>M_Liquidacion_Detalle_2!A21</f>
        <v>323</v>
      </c>
      <c r="E27" s="62" t="str">
        <f>M_Liquidacion_Detalle_2!B21</f>
        <v>Tasas por otros servicios urbanísticos</v>
      </c>
      <c r="F27" s="63">
        <f>IFERROR(M_Liquidacion_Detalle_2!C21/Gen.ML.Inmu.Mun.Anio1,0)</f>
        <v>0</v>
      </c>
      <c r="G27" s="63">
        <f>IFERROR(M_Liquidacion_Detalle_2!G21/M_Liquidacion_Detalle_2!F21,0)</f>
        <v>3.1804207024274231</v>
      </c>
      <c r="H27" s="64">
        <f>IFERROR((F27/G27)-1,0)</f>
        <v>-1</v>
      </c>
      <c r="I27" s="63">
        <f>M_Liquidacion_Detalle_2!K21/M_Liquidacion_Detalle_2!J21</f>
        <v>2.4284662648432214</v>
      </c>
      <c r="J27" s="64">
        <f>IFERROR((F27/I27)-1,0)</f>
        <v>-1</v>
      </c>
      <c r="K27"/>
    </row>
    <row r="28" spans="2:11" ht="15" customHeight="1">
      <c r="B28" s="60"/>
      <c r="C28" s="61" t="s">
        <v>6</v>
      </c>
      <c r="D28" s="61" t="str">
        <f>M_Liquidacion_Detalle_2!A22</f>
        <v>324</v>
      </c>
      <c r="E28" s="62" t="str">
        <f>M_Liquidacion_Detalle_2!B22</f>
        <v>Tasas sobre el juego</v>
      </c>
      <c r="F28" s="63">
        <f>IFERROR(M_Liquidacion_Detalle_2!C22/Gen.ML.Inmu.Mun.Anio1,0)</f>
        <v>0</v>
      </c>
      <c r="G28" s="63">
        <f>IFERROR(M_Liquidacion_Detalle_2!G22/M_Liquidacion_Detalle_2!F22,0)</f>
        <v>0</v>
      </c>
      <c r="H28" s="64">
        <f>IFERROR((F28/G28)-1,0)</f>
        <v>0</v>
      </c>
      <c r="I28" s="63">
        <f>M_Liquidacion_Detalle_2!K22/M_Liquidacion_Detalle_2!J22</f>
        <v>1.4737960498669282</v>
      </c>
      <c r="J28" s="64">
        <f>IFERROR((F28/I28)-1,0)</f>
        <v>-1</v>
      </c>
      <c r="K28"/>
    </row>
    <row r="29" spans="2:11" ht="15" customHeight="1">
      <c r="B29" s="60"/>
      <c r="C29" s="61" t="s">
        <v>6</v>
      </c>
      <c r="D29" s="61" t="str">
        <f>M_Liquidacion_Detalle_2!A23</f>
        <v>325</v>
      </c>
      <c r="E29" s="62" t="str">
        <f>M_Liquidacion_Detalle_2!B23</f>
        <v>Tasa por expedición de documentos</v>
      </c>
      <c r="F29" s="63">
        <f>IFERROR(M_Liquidacion_Detalle_2!C23/Gen.ML.Inmu.Mun.Anio1,0)</f>
        <v>2.1360393927641419</v>
      </c>
      <c r="G29" s="63">
        <f>IFERROR(M_Liquidacion_Detalle_2!G23/M_Liquidacion_Detalle_2!F23,0)</f>
        <v>1.2567535337374971</v>
      </c>
      <c r="H29" s="64">
        <f>IFERROR((F29/G29)-1,0)</f>
        <v>0.69964860684474073</v>
      </c>
      <c r="I29" s="63">
        <f>M_Liquidacion_Detalle_2!K23/M_Liquidacion_Detalle_2!J23</f>
        <v>1.1317598947376579</v>
      </c>
      <c r="J29" s="64">
        <f>IFERROR((F29/I29)-1,0)</f>
        <v>0.88736091700729158</v>
      </c>
      <c r="K29"/>
    </row>
    <row r="30" spans="2:11" ht="15" customHeight="1">
      <c r="B30" s="60"/>
      <c r="C30" s="61" t="s">
        <v>6</v>
      </c>
      <c r="D30" s="61" t="str">
        <f>M_Liquidacion_Detalle_2!A24</f>
        <v>326</v>
      </c>
      <c r="E30" s="62" t="str">
        <f>M_Liquidacion_Detalle_2!B24</f>
        <v>Tasa por retirada de vehículos</v>
      </c>
      <c r="F30" s="63">
        <f>IFERROR(M_Liquidacion_Detalle_2!C24/Gen.ML.Inmu.Mun.Anio1,0)</f>
        <v>1.8005055681755222</v>
      </c>
      <c r="G30" s="63">
        <f>IFERROR(M_Liquidacion_Detalle_2!G24/M_Liquidacion_Detalle_2!F24,0)</f>
        <v>2.7053981538933054</v>
      </c>
      <c r="H30" s="64">
        <f>IFERROR((F30/G30)-1,0)</f>
        <v>-0.33447667745894016</v>
      </c>
      <c r="I30" s="63">
        <f>M_Liquidacion_Detalle_2!K24/M_Liquidacion_Detalle_2!J24</f>
        <v>3.0531642272503907</v>
      </c>
      <c r="J30" s="64">
        <f>IFERROR((F30/I30)-1,0)</f>
        <v>-0.41028210926045861</v>
      </c>
      <c r="K30"/>
    </row>
    <row r="31" spans="2:11" ht="15" customHeight="1">
      <c r="B31" s="60"/>
      <c r="C31" s="61" t="s">
        <v>6</v>
      </c>
      <c r="D31" s="61" t="str">
        <f>M_Liquidacion_Detalle_2!A25</f>
        <v>329</v>
      </c>
      <c r="E31" s="62" t="str">
        <f>M_Liquidacion_Detalle_2!B25</f>
        <v>Otras tasas por la realización de actividades de competencia local</v>
      </c>
      <c r="F31" s="63">
        <f>IFERROR(M_Liquidacion_Detalle_2!C25/Gen.ML.Inmu.Mun.Anio1,0)</f>
        <v>8.09226106709513</v>
      </c>
      <c r="G31" s="63">
        <f>IFERROR(M_Liquidacion_Detalle_2!G25/M_Liquidacion_Detalle_2!F25,0)</f>
        <v>4.700011031028879</v>
      </c>
      <c r="H31" s="64">
        <f>IFERROR((F31/G31)-1,0)</f>
        <v>0.72175363284703908</v>
      </c>
      <c r="I31" s="63">
        <f>M_Liquidacion_Detalle_2!K25/M_Liquidacion_Detalle_2!J25</f>
        <v>4.276413701515744</v>
      </c>
      <c r="J31" s="64">
        <f>IFERROR((F31/I31)-1,0)</f>
        <v>0.89230079966933196</v>
      </c>
      <c r="K31"/>
    </row>
    <row r="32" spans="2:11" ht="30" customHeight="1">
      <c r="B32" s="54" t="s">
        <v>5</v>
      </c>
      <c r="C32" s="54" t="str">
        <f>M_Liquidacion_Detalle_2!A26</f>
        <v>33</v>
      </c>
      <c r="D32" s="65" t="str">
        <f>M_Liquidacion_Detalle_2!B26</f>
        <v>Tasas por la utilización privativa o el aprovechamiento especial del dominio público local</v>
      </c>
      <c r="E32" s="65"/>
      <c r="F32" s="58">
        <f>IFERROR(M_Liquidacion_Detalle_2!C26/Gen.ML.Inmu.Mun.Anio1,0)</f>
        <v>49.506921713114302</v>
      </c>
      <c r="G32" s="58">
        <f>IFERROR(M_Liquidacion_Detalle_2!G26/M_Liquidacion_Detalle_2!F26,0)</f>
        <v>59.660107738096826</v>
      </c>
      <c r="H32" s="59">
        <f>IFERROR((F32/G32)-1,0)</f>
        <v>-0.17018383656888803</v>
      </c>
      <c r="I32" s="58">
        <f>M_Liquidacion_Detalle_2!K26/M_Liquidacion_Detalle_2!J26</f>
        <v>54.856003570876609</v>
      </c>
      <c r="J32" s="59">
        <f>IFERROR((F32/I32)-1,0)</f>
        <v>-0.097511329837417615</v>
      </c>
      <c r="K32"/>
    </row>
    <row r="33" spans="2:11" ht="15" customHeight="1">
      <c r="B33" s="60"/>
      <c r="C33" s="61" t="s">
        <v>6</v>
      </c>
      <c r="D33" s="61" t="str">
        <f>M_Liquidacion_Detalle_2!A27</f>
        <v>330</v>
      </c>
      <c r="E33" s="62" t="str">
        <f>M_Liquidacion_Detalle_2!B27</f>
        <v>Tasa de estacionamiento de vehículos</v>
      </c>
      <c r="F33" s="63">
        <f>IFERROR(M_Liquidacion_Detalle_2!C27/Gen.ML.Inmu.Mun.Anio1,0)</f>
        <v>0</v>
      </c>
      <c r="G33" s="63">
        <f>IFERROR(M_Liquidacion_Detalle_2!G27/M_Liquidacion_Detalle_2!F27,0)</f>
        <v>19.618620698816216</v>
      </c>
      <c r="H33" s="64">
        <f>IFERROR((F33/G33)-1,0)</f>
        <v>-1</v>
      </c>
      <c r="I33" s="63">
        <f>M_Liquidacion_Detalle_2!K27/M_Liquidacion_Detalle_2!J27</f>
        <v>19.389091674917644</v>
      </c>
      <c r="J33" s="64">
        <f>IFERROR((F33/I33)-1,0)</f>
        <v>-1</v>
      </c>
      <c r="K33"/>
    </row>
    <row r="34" spans="2:11" ht="15" customHeight="1">
      <c r="B34" s="60"/>
      <c r="C34" s="61" t="s">
        <v>6</v>
      </c>
      <c r="D34" s="61" t="str">
        <f>M_Liquidacion_Detalle_2!A28</f>
        <v>331</v>
      </c>
      <c r="E34" s="62" t="str">
        <f>M_Liquidacion_Detalle_2!B28</f>
        <v>Tasa por entrada de vehículos</v>
      </c>
      <c r="F34" s="63">
        <f>IFERROR(M_Liquidacion_Detalle_2!C28/Gen.ML.Inmu.Mun.Anio1,0)</f>
        <v>5.1698024821319741</v>
      </c>
      <c r="G34" s="63">
        <f>IFERROR(M_Liquidacion_Detalle_2!G28/M_Liquidacion_Detalle_2!F28,0)</f>
        <v>13.929097109732712</v>
      </c>
      <c r="H34" s="64">
        <f>IFERROR((F34/G34)-1,0)</f>
        <v>-0.62884870129021753</v>
      </c>
      <c r="I34" s="63">
        <f>M_Liquidacion_Detalle_2!K28/M_Liquidacion_Detalle_2!J28</f>
        <v>12.358403090729183</v>
      </c>
      <c r="J34" s="64">
        <f>IFERROR((F34/I34)-1,0)</f>
        <v>-0.58167714354533651</v>
      </c>
      <c r="K34"/>
    </row>
    <row r="35" spans="2:11" ht="30" customHeight="1">
      <c r="B35" s="60"/>
      <c r="C35" s="61" t="s">
        <v>6</v>
      </c>
      <c r="D35" s="61" t="str">
        <f>M_Liquidacion_Detalle_2!A29</f>
        <v>332</v>
      </c>
      <c r="E35" s="66" t="str">
        <f>M_Liquidacion_Detalle_2!B29</f>
        <v>Tasa por utilización privativa o aprovechamiento especial por empresas explotadoras de servicios de suministros</v>
      </c>
      <c r="F35" s="63">
        <f>IFERROR(M_Liquidacion_Detalle_2!C29/Gen.ML.Inmu.Mun.Anio1,0)</f>
        <v>17.011233309324616</v>
      </c>
      <c r="G35" s="63">
        <f>IFERROR(M_Liquidacion_Detalle_2!G29/M_Liquidacion_Detalle_2!F29,0)</f>
        <v>22.449855282120616</v>
      </c>
      <c r="H35" s="64">
        <f>IFERROR((F35/G35)-1,0)</f>
        <v>-0.24225643793469775</v>
      </c>
      <c r="I35" s="63">
        <f>M_Liquidacion_Detalle_2!K29/M_Liquidacion_Detalle_2!J29</f>
        <v>22.249712365105918</v>
      </c>
      <c r="J35" s="64">
        <f>IFERROR((F35/I35)-1,0)</f>
        <v>-0.23544030456756715</v>
      </c>
      <c r="K35"/>
    </row>
    <row r="36" spans="2:11" ht="30" customHeight="1">
      <c r="B36" s="60"/>
      <c r="C36" s="61" t="s">
        <v>6</v>
      </c>
      <c r="D36" s="61" t="str">
        <f>M_Liquidacion_Detalle_2!A30</f>
        <v>333</v>
      </c>
      <c r="E36" s="66" t="str">
        <f>M_Liquidacion_Detalle_2!B30</f>
        <v>Tasa por utilización privativa o aprovechamiento especial por empresas explotadoras de servicios de telecomunicaciones</v>
      </c>
      <c r="F36" s="63">
        <f>IFERROR(M_Liquidacion_Detalle_2!C30/Gen.ML.Inmu.Mun.Anio1,0)</f>
        <v>0.68941049365615825</v>
      </c>
      <c r="G36" s="63">
        <f>IFERROR(M_Liquidacion_Detalle_2!G30/M_Liquidacion_Detalle_2!F30,0)</f>
        <v>2.4915798725036202</v>
      </c>
      <c r="H36" s="64">
        <f>IFERROR((F36/G36)-1,0)</f>
        <v>-0.72330387588040024</v>
      </c>
      <c r="I36" s="63">
        <f>M_Liquidacion_Detalle_2!K30/M_Liquidacion_Detalle_2!J30</f>
        <v>2.39988565734336</v>
      </c>
      <c r="J36" s="64">
        <f>IFERROR((F36/I36)-1,0)</f>
        <v>-0.71273194139618878</v>
      </c>
      <c r="K36"/>
    </row>
    <row r="37" spans="2:11" ht="15" customHeight="1">
      <c r="B37" s="60"/>
      <c r="C37" s="61" t="s">
        <v>6</v>
      </c>
      <c r="D37" s="61" t="str">
        <f>M_Liquidacion_Detalle_2!A31</f>
        <v>334</v>
      </c>
      <c r="E37" s="62" t="str">
        <f>M_Liquidacion_Detalle_2!B31</f>
        <v>Tasa por apertura de calas y zanjas</v>
      </c>
      <c r="F37" s="63">
        <f>IFERROR(M_Liquidacion_Detalle_2!C31/Gen.ML.Inmu.Mun.Anio1,0)</f>
        <v>0</v>
      </c>
      <c r="G37" s="63">
        <f>IFERROR(M_Liquidacion_Detalle_2!G31/M_Liquidacion_Detalle_2!F31,0)</f>
        <v>1.648020219997546</v>
      </c>
      <c r="H37" s="64">
        <f>IFERROR((F37/G37)-1,0)</f>
        <v>-1</v>
      </c>
      <c r="I37" s="63">
        <f>M_Liquidacion_Detalle_2!K31/M_Liquidacion_Detalle_2!J31</f>
        <v>0.83427924176221047</v>
      </c>
      <c r="J37" s="64">
        <f>IFERROR((F37/I37)-1,0)</f>
        <v>-1</v>
      </c>
      <c r="K37"/>
    </row>
    <row r="38" spans="2:11" ht="15" customHeight="1">
      <c r="B38" s="60"/>
      <c r="C38" s="61" t="s">
        <v>6</v>
      </c>
      <c r="D38" s="61" t="str">
        <f>M_Liquidacion_Detalle_2!A32</f>
        <v>335</v>
      </c>
      <c r="E38" s="62" t="str">
        <f>M_Liquidacion_Detalle_2!B32</f>
        <v>Tasa por ocupación de la vía pública con terrazas</v>
      </c>
      <c r="F38" s="63">
        <f>IFERROR(M_Liquidacion_Detalle_2!C32/Gen.ML.Inmu.Mun.Anio1,0)</f>
        <v>0.41117845864036789</v>
      </c>
      <c r="G38" s="63">
        <f>IFERROR(M_Liquidacion_Detalle_2!G32/M_Liquidacion_Detalle_2!F32,0)</f>
        <v>2.327630368331576</v>
      </c>
      <c r="H38" s="64">
        <f>IFERROR((F38/G38)-1,0)</f>
        <v>-0.82334890271469652</v>
      </c>
      <c r="I38" s="63">
        <f>M_Liquidacion_Detalle_2!K32/M_Liquidacion_Detalle_2!J32</f>
        <v>2.4163473318622044</v>
      </c>
      <c r="J38" s="64">
        <f>IFERROR((F38/I38)-1,0)</f>
        <v>-0.82983470413440719</v>
      </c>
      <c r="K38"/>
    </row>
    <row r="39" spans="2:11" ht="30" customHeight="1">
      <c r="B39" s="60"/>
      <c r="C39" s="61" t="s">
        <v>6</v>
      </c>
      <c r="D39" s="61" t="str">
        <f>M_Liquidacion_Detalle_2!A33</f>
        <v>336</v>
      </c>
      <c r="E39" s="66" t="str">
        <f>M_Liquidacion_Detalle_2!B33</f>
        <v>Tasa por ocupación de la vía pública con suspensión temporal del tráfico rodado</v>
      </c>
      <c r="F39" s="63">
        <f>IFERROR(M_Liquidacion_Detalle_2!C33/Gen.ML.Inmu.Mun.Anio1,0)</f>
        <v>0</v>
      </c>
      <c r="G39" s="63">
        <f>IFERROR(M_Liquidacion_Detalle_2!G33/M_Liquidacion_Detalle_2!F33,0)</f>
        <v>1.9609645667359681</v>
      </c>
      <c r="H39" s="64">
        <f>IFERROR((F39/G39)-1,0)</f>
        <v>-1</v>
      </c>
      <c r="I39" s="63">
        <f>M_Liquidacion_Detalle_2!K33/M_Liquidacion_Detalle_2!J33</f>
        <v>1.5583812021811143</v>
      </c>
      <c r="J39" s="64">
        <f>IFERROR((F39/I39)-1,0)</f>
        <v>-1</v>
      </c>
      <c r="K39"/>
    </row>
    <row r="40" spans="2:11" ht="15" customHeight="1">
      <c r="B40" s="60"/>
      <c r="C40" s="61" t="s">
        <v>6</v>
      </c>
      <c r="D40" s="61" t="str">
        <f>M_Liquidacion_Detalle_2!A34</f>
        <v>337</v>
      </c>
      <c r="E40" s="62" t="str">
        <f>M_Liquidacion_Detalle_2!B34</f>
        <v>Tasas por aprovechamiento del vuelo</v>
      </c>
      <c r="F40" s="63">
        <f>IFERROR(M_Liquidacion_Detalle_2!C34/Gen.ML.Inmu.Mun.Anio1,0)</f>
        <v>0</v>
      </c>
      <c r="G40" s="63">
        <f>IFERROR(M_Liquidacion_Detalle_2!G34/M_Liquidacion_Detalle_2!F34,0)</f>
        <v>4.5232925423757413</v>
      </c>
      <c r="H40" s="64">
        <f>IFERROR((F40/G40)-1,0)</f>
        <v>-1</v>
      </c>
      <c r="I40" s="63">
        <f>M_Liquidacion_Detalle_2!K34/M_Liquidacion_Detalle_2!J34</f>
        <v>7.3958951683749232</v>
      </c>
      <c r="J40" s="64">
        <f>IFERROR((F40/I40)-1,0)</f>
        <v>-1</v>
      </c>
      <c r="K40"/>
    </row>
    <row r="41" spans="2:11" ht="15" customHeight="1">
      <c r="B41" s="60"/>
      <c r="C41" s="61" t="s">
        <v>6</v>
      </c>
      <c r="D41" s="61" t="str">
        <f>M_Liquidacion_Detalle_2!A35</f>
        <v>338</v>
      </c>
      <c r="E41" s="62" t="str">
        <f>M_Liquidacion_Detalle_2!B35</f>
        <v>Compensación de Telefónica de España S.A.</v>
      </c>
      <c r="F41" s="63">
        <f>IFERROR(M_Liquidacion_Detalle_2!C35/Gen.ML.Inmu.Mun.Anio1,0)</f>
        <v>16.784987256911741</v>
      </c>
      <c r="G41" s="63">
        <f>IFERROR(M_Liquidacion_Detalle_2!G35/M_Liquidacion_Detalle_2!F35,0)</f>
        <v>4.9422309777435149</v>
      </c>
      <c r="H41" s="64">
        <f>IFERROR((F41/G41)-1,0)</f>
        <v>2.3962369084933579</v>
      </c>
      <c r="I41" s="63">
        <f>M_Liquidacion_Detalle_2!K35/M_Liquidacion_Detalle_2!J35</f>
        <v>5.0809392173446728</v>
      </c>
      <c r="J41" s="64">
        <f>IFERROR((F41/I41)-1,0)</f>
        <v>2.3035205773793272</v>
      </c>
      <c r="K41"/>
    </row>
    <row r="42" spans="2:11" ht="15" customHeight="1">
      <c r="B42" s="60"/>
      <c r="C42" s="61" t="s">
        <v>6</v>
      </c>
      <c r="D42" s="61" t="str">
        <f>M_Liquidacion_Detalle_2!A36</f>
        <v>339</v>
      </c>
      <c r="E42" s="62" t="str">
        <f>M_Liquidacion_Detalle_2!B36</f>
        <v>Otras tasas por utilización privativa del dominio público</v>
      </c>
      <c r="F42" s="63">
        <f>IFERROR(M_Liquidacion_Detalle_2!C36/Gen.ML.Inmu.Mun.Anio1,0)</f>
        <v>9.4403097124494426</v>
      </c>
      <c r="G42" s="63">
        <f>IFERROR(M_Liquidacion_Detalle_2!G36/M_Liquidacion_Detalle_2!F36,0)</f>
        <v>6.6299057404138688</v>
      </c>
      <c r="H42" s="64">
        <f>IFERROR((F42/G42)-1,0)</f>
        <v>0.42389802842960722</v>
      </c>
      <c r="I42" s="63">
        <f>M_Liquidacion_Detalle_2!K36/M_Liquidacion_Detalle_2!J36</f>
        <v>6.9406033603459356</v>
      </c>
      <c r="J42" s="64">
        <f>IFERROR((F42/I42)-1,0)</f>
        <v>0.36015692329937665</v>
      </c>
      <c r="K42"/>
    </row>
    <row r="43" spans="2:11" ht="15" customHeight="1">
      <c r="B43" s="54" t="s">
        <v>5</v>
      </c>
      <c r="C43" s="54" t="str">
        <f>M_Liquidacion_Detalle_2!A37</f>
        <v>34</v>
      </c>
      <c r="D43" s="57" t="str">
        <f>M_Liquidacion_Detalle_2!B37</f>
        <v>Precios públicos</v>
      </c>
      <c r="E43" s="57"/>
      <c r="F43" s="58">
        <f>IFERROR(M_Liquidacion_Detalle_2!C37/Gen.ML.Inmu.Mun.Anio1,0)</f>
        <v>59.3642578536207</v>
      </c>
      <c r="G43" s="58">
        <f>IFERROR(M_Liquidacion_Detalle_2!G37/M_Liquidacion_Detalle_2!F37,0)</f>
        <v>19.217530333105177</v>
      </c>
      <c r="H43" s="59">
        <f>IFERROR((F43/G43)-1,0)</f>
        <v>2.0890679928500782</v>
      </c>
      <c r="I43" s="58">
        <f>M_Liquidacion_Detalle_2!K37/M_Liquidacion_Detalle_2!J37</f>
        <v>17.503806022538118</v>
      </c>
      <c r="J43" s="59">
        <f>IFERROR((F43/I43)-1,0)</f>
        <v>2.3915056975141602</v>
      </c>
      <c r="K43"/>
    </row>
    <row r="44" spans="2:11" ht="15" customHeight="1">
      <c r="B44" s="60"/>
      <c r="C44" s="61" t="s">
        <v>6</v>
      </c>
      <c r="D44" s="61" t="str">
        <f>M_Liquidacion_Detalle_2!A38</f>
        <v>340</v>
      </c>
      <c r="E44" s="67" t="str">
        <f>M_Liquidacion_Detalle_2!B38</f>
        <v>Servicios hospitalarios</v>
      </c>
      <c r="F44" s="63">
        <f>IFERROR(M_Liquidacion_Detalle_2!C38/Gen.ML.Inmu.Mun.Anio1,0)</f>
        <v>0</v>
      </c>
      <c r="G44" s="63">
        <f>IFERROR(M_Liquidacion_Detalle_2!G38/M_Liquidacion_Detalle_2!F38,0)</f>
        <v>9.7700804467922104</v>
      </c>
      <c r="H44" s="64">
        <f>IFERROR((F44/G44)-1,0)</f>
        <v>-1</v>
      </c>
      <c r="I44" s="63">
        <f>M_Liquidacion_Detalle_2!K38/M_Liquidacion_Detalle_2!J38</f>
        <v>8.0795301248531555</v>
      </c>
      <c r="J44" s="64">
        <f>IFERROR((F44/I44)-1,0)</f>
        <v>-1</v>
      </c>
      <c r="K44"/>
    </row>
    <row r="45" spans="2:11" ht="15" customHeight="1">
      <c r="B45" s="60"/>
      <c r="C45" s="61" t="s">
        <v>6</v>
      </c>
      <c r="D45" s="61" t="str">
        <f>M_Liquidacion_Detalle_2!A39</f>
        <v>341</v>
      </c>
      <c r="E45" s="67" t="str">
        <f>M_Liquidacion_Detalle_2!B39</f>
        <v>Servicios asistenciales</v>
      </c>
      <c r="F45" s="63">
        <f>IFERROR(M_Liquidacion_Detalle_2!C39/Gen.ML.Inmu.Mun.Anio1,0)</f>
        <v>0.16602332539198847</v>
      </c>
      <c r="G45" s="63">
        <f>IFERROR(M_Liquidacion_Detalle_2!G39/M_Liquidacion_Detalle_2!F39,0)</f>
        <v>5.9907329449130495</v>
      </c>
      <c r="H45" s="64">
        <f>IFERROR((F45/G45)-1,0)</f>
        <v>-0.97228664223248928</v>
      </c>
      <c r="I45" s="63">
        <f>M_Liquidacion_Detalle_2!K39/M_Liquidacion_Detalle_2!J39</f>
        <v>6.0834303558414931</v>
      </c>
      <c r="J45" s="64">
        <f>IFERROR((F45/I45)-1,0)</f>
        <v>-0.97270892971881107</v>
      </c>
      <c r="K45"/>
    </row>
    <row r="46" spans="2:11" ht="15" customHeight="1">
      <c r="B46" s="60"/>
      <c r="C46" s="61" t="s">
        <v>6</v>
      </c>
      <c r="D46" s="61" t="str">
        <f>M_Liquidacion_Detalle_2!A40</f>
        <v>342</v>
      </c>
      <c r="E46" s="67" t="str">
        <f>M_Liquidacion_Detalle_2!B40</f>
        <v>Servicios educativos</v>
      </c>
      <c r="F46" s="63">
        <f>IFERROR(M_Liquidacion_Detalle_2!C40/Gen.ML.Inmu.Mun.Anio1,0)</f>
        <v>0.056651338024267271</v>
      </c>
      <c r="G46" s="63">
        <f>IFERROR(M_Liquidacion_Detalle_2!G40/M_Liquidacion_Detalle_2!F40,0)</f>
        <v>4.4272041032036809</v>
      </c>
      <c r="H46" s="64">
        <f>IFERROR((F46/G46)-1,0)</f>
        <v>-0.98720381154705017</v>
      </c>
      <c r="I46" s="63">
        <f>M_Liquidacion_Detalle_2!K40/M_Liquidacion_Detalle_2!J40</f>
        <v>4.8856995940755485</v>
      </c>
      <c r="J46" s="64">
        <f>IFERROR((F46/I46)-1,0)</f>
        <v>-0.98840466202773436</v>
      </c>
      <c r="K46"/>
    </row>
    <row r="47" spans="2:11" ht="15" customHeight="1">
      <c r="B47" s="60"/>
      <c r="C47" s="61" t="s">
        <v>6</v>
      </c>
      <c r="D47" s="61" t="str">
        <f>M_Liquidacion_Detalle_2!A41</f>
        <v>343</v>
      </c>
      <c r="E47" s="67" t="str">
        <f>M_Liquidacion_Detalle_2!B41</f>
        <v>Servicios deportivos</v>
      </c>
      <c r="F47" s="63">
        <f>IFERROR(M_Liquidacion_Detalle_2!C41/Gen.ML.Inmu.Mun.Anio1,0)</f>
        <v>42.557166047980502</v>
      </c>
      <c r="G47" s="63">
        <f>IFERROR(M_Liquidacion_Detalle_2!G41/M_Liquidacion_Detalle_2!F41,0)</f>
        <v>7.5336134544417073</v>
      </c>
      <c r="H47" s="64">
        <f>IFERROR((F47/G47)-1,0)</f>
        <v>4.6489712812235444</v>
      </c>
      <c r="I47" s="63">
        <f>M_Liquidacion_Detalle_2!K41/M_Liquidacion_Detalle_2!J41</f>
        <v>6.7660889604693741</v>
      </c>
      <c r="J47" s="64">
        <f>IFERROR((F47/I47)-1,0)</f>
        <v>5.2897733530580489</v>
      </c>
      <c r="K47"/>
    </row>
    <row r="48" spans="2:11" ht="15" customHeight="1">
      <c r="B48" s="60"/>
      <c r="C48" s="61" t="s">
        <v>6</v>
      </c>
      <c r="D48" s="61" t="str">
        <f>M_Liquidacion_Detalle_2!A42</f>
        <v>344</v>
      </c>
      <c r="E48" s="67" t="str">
        <f>M_Liquidacion_Detalle_2!B42</f>
        <v>Entradas a museos, exposiciones, espectáculos</v>
      </c>
      <c r="F48" s="63">
        <f>IFERROR(M_Liquidacion_Detalle_2!C42/Gen.ML.Inmu.Mun.Anio1,0)</f>
        <v>0.090503629009917444</v>
      </c>
      <c r="G48" s="63">
        <f>IFERROR(M_Liquidacion_Detalle_2!G42/M_Liquidacion_Detalle_2!F42,0)</f>
        <v>1.4110669583252653</v>
      </c>
      <c r="H48" s="64">
        <f>IFERROR((F48/G48)-1,0)</f>
        <v>-0.93586156314131808</v>
      </c>
      <c r="I48" s="63">
        <f>M_Liquidacion_Detalle_2!K42/M_Liquidacion_Detalle_2!J42</f>
        <v>1.7910461571114036</v>
      </c>
      <c r="J48" s="64">
        <f>IFERROR((F48/I48)-1,0)</f>
        <v>-0.94946884609837101</v>
      </c>
      <c r="K48"/>
    </row>
    <row r="49" spans="2:11" ht="15" customHeight="1">
      <c r="B49" s="60"/>
      <c r="C49" s="61" t="s">
        <v>6</v>
      </c>
      <c r="D49" s="61" t="str">
        <f>M_Liquidacion_Detalle_2!A43</f>
        <v>345</v>
      </c>
      <c r="E49" s="67" t="str">
        <f>M_Liquidacion_Detalle_2!B43</f>
        <v>Servicio de transporte público urbano</v>
      </c>
      <c r="F49" s="63">
        <f>IFERROR(M_Liquidacion_Detalle_2!C43/Gen.ML.Inmu.Mun.Anio1,0)</f>
        <v>0</v>
      </c>
      <c r="G49" s="63">
        <f>IFERROR(M_Liquidacion_Detalle_2!G43/M_Liquidacion_Detalle_2!F43,0)</f>
        <v>11.980337624468778</v>
      </c>
      <c r="H49" s="64">
        <f>IFERROR((F49/G49)-1,0)</f>
        <v>-1</v>
      </c>
      <c r="I49" s="63">
        <f>M_Liquidacion_Detalle_2!K43/M_Liquidacion_Detalle_2!J43</f>
        <v>4.6372759443947169</v>
      </c>
      <c r="J49" s="64">
        <f>IFERROR((F49/I49)-1,0)</f>
        <v>-1</v>
      </c>
      <c r="K49"/>
    </row>
    <row r="50" spans="2:11" ht="15" customHeight="1">
      <c r="B50" s="60"/>
      <c r="C50" s="61" t="s">
        <v>6</v>
      </c>
      <c r="D50" s="61" t="str">
        <f>M_Liquidacion_Detalle_2!A44</f>
        <v>349</v>
      </c>
      <c r="E50" s="67" t="str">
        <f>M_Liquidacion_Detalle_2!B44</f>
        <v>Otros precios públicos</v>
      </c>
      <c r="F50" s="63">
        <f>IFERROR(M_Liquidacion_Detalle_2!C44/Gen.ML.Inmu.Mun.Anio1,0)</f>
        <v>16.493913513214029</v>
      </c>
      <c r="G50" s="63">
        <f>IFERROR(M_Liquidacion_Detalle_2!G44/M_Liquidacion_Detalle_2!F44,0)</f>
        <v>4.5611141462247851</v>
      </c>
      <c r="H50" s="64">
        <f>IFERROR((F50/G50)-1,0)</f>
        <v>2.6162027488099526</v>
      </c>
      <c r="I50" s="63">
        <f>M_Liquidacion_Detalle_2!K44/M_Liquidacion_Detalle_2!J44</f>
        <v>5.0018363549080069</v>
      </c>
      <c r="J50" s="64">
        <f>IFERROR((F50/I50)-1,0)</f>
        <v>2.2975716002842685</v>
      </c>
      <c r="K50"/>
    </row>
    <row r="51" spans="2:11" ht="15" customHeight="1">
      <c r="B51" s="54" t="s">
        <v>5</v>
      </c>
      <c r="C51" s="54" t="str">
        <f>M_Liquidacion_Detalle_2!A45</f>
        <v>35</v>
      </c>
      <c r="D51" s="57" t="str">
        <f>M_Liquidacion_Detalle_2!B45</f>
        <v>Contribuciones especiales</v>
      </c>
      <c r="E51" s="57"/>
      <c r="F51" s="58">
        <f>IFERROR(M_Liquidacion_Detalle_2!C45/Gen.ML.Inmu.Mun.Anio1,0)</f>
        <v>0</v>
      </c>
      <c r="G51" s="58">
        <f>IFERROR(M_Liquidacion_Detalle_2!G45/M_Liquidacion_Detalle_2!F45,0)</f>
        <v>4.6495814602735956</v>
      </c>
      <c r="H51" s="59">
        <f>IFERROR((F51/G51)-1,0)</f>
        <v>-1</v>
      </c>
      <c r="I51" s="58">
        <f>M_Liquidacion_Detalle_2!K45/M_Liquidacion_Detalle_2!J45</f>
        <v>3.9383029740969833</v>
      </c>
      <c r="J51" s="59">
        <f>IFERROR((F51/I51)-1,0)</f>
        <v>-1</v>
      </c>
      <c r="K51"/>
    </row>
    <row r="52" spans="2:11" ht="15" customHeight="1">
      <c r="B52" s="60"/>
      <c r="C52" s="61" t="s">
        <v>6</v>
      </c>
      <c r="D52" s="61" t="str">
        <f>M_Liquidacion_Detalle_2!A46</f>
        <v>350</v>
      </c>
      <c r="E52" s="67" t="str">
        <f>M_Liquidacion_Detalle_2!B46</f>
        <v>Para la ejecución de obras</v>
      </c>
      <c r="F52" s="63">
        <f>IFERROR(M_Liquidacion_Detalle_2!C46/Gen.ML.Inmu.Mun.Anio1,0)</f>
        <v>0</v>
      </c>
      <c r="G52" s="63">
        <f>IFERROR(M_Liquidacion_Detalle_2!G46/M_Liquidacion_Detalle_2!F46,0)</f>
        <v>2.8162709433897013</v>
      </c>
      <c r="H52" s="64">
        <f>IFERROR((F52/G52)-1,0)</f>
        <v>-1</v>
      </c>
      <c r="I52" s="63">
        <f>M_Liquidacion_Detalle_2!K46/M_Liquidacion_Detalle_2!J46</f>
        <v>1.7381643858912805</v>
      </c>
      <c r="J52" s="64">
        <f>IFERROR((F52/I52)-1,0)</f>
        <v>-1</v>
      </c>
      <c r="K52"/>
    </row>
    <row r="53" spans="2:11" ht="15" customHeight="1">
      <c r="B53" s="62"/>
      <c r="C53" s="61" t="s">
        <v>6</v>
      </c>
      <c r="D53" s="61" t="str">
        <f>M_Liquidacion_Detalle_2!A47</f>
        <v>351</v>
      </c>
      <c r="E53" s="67" t="str">
        <f>M_Liquidacion_Detalle_2!B47</f>
        <v>Para el establecimiento o ampliación de servicios</v>
      </c>
      <c r="F53" s="63">
        <f>IFERROR(M_Liquidacion_Detalle_2!C47/Gen.ML.Inmu.Mun.Anio1,0)</f>
        <v>0</v>
      </c>
      <c r="G53" s="63">
        <f>IFERROR(M_Liquidacion_Detalle_2!G47/M_Liquidacion_Detalle_2!F47,0)</f>
        <v>5.2296153828968936</v>
      </c>
      <c r="H53" s="64">
        <f>IFERROR((F53/G53)-1,0)</f>
        <v>-1</v>
      </c>
      <c r="I53" s="63">
        <f>M_Liquidacion_Detalle_2!K47/M_Liquidacion_Detalle_2!J47</f>
        <v>4.7282591749689731</v>
      </c>
      <c r="J53" s="64">
        <f>IFERROR((F53/I53)-1,0)</f>
        <v>-1</v>
      </c>
      <c r="K53"/>
    </row>
    <row r="54" spans="2:11" ht="15" customHeight="1">
      <c r="B54" s="54" t="s">
        <v>5</v>
      </c>
      <c r="C54" s="54" t="str">
        <f>M_Liquidacion_Detalle_2!A48</f>
        <v>36</v>
      </c>
      <c r="D54" s="57" t="str">
        <f>M_Liquidacion_Detalle_2!B48</f>
        <v>Ventas</v>
      </c>
      <c r="E54" s="57"/>
      <c r="F54" s="58">
        <f>IFERROR(M_Liquidacion_Detalle_2!C48/Gen.ML.Inmu.Mun.Anio1,0)</f>
        <v>0.30451659371710343</v>
      </c>
      <c r="G54" s="58">
        <f>IFERROR(M_Liquidacion_Detalle_2!G48/M_Liquidacion_Detalle_2!F48,0)</f>
        <v>5.3968489329111566</v>
      </c>
      <c r="H54" s="59">
        <f>IFERROR((F54/G54)-1,0)</f>
        <v>-0.94357511253277904</v>
      </c>
      <c r="I54" s="58">
        <f>M_Liquidacion_Detalle_2!K48/M_Liquidacion_Detalle_2!J48</f>
        <v>4.6031279977420416</v>
      </c>
      <c r="J54" s="59">
        <f>IFERROR((F54/I54)-1,0)</f>
        <v>-0.93384572537055732</v>
      </c>
      <c r="K54"/>
    </row>
    <row r="55" spans="2:11" ht="15" customHeight="1">
      <c r="B55" s="54" t="s">
        <v>5</v>
      </c>
      <c r="C55" s="54" t="str">
        <f>M_Liquidacion_Detalle_2!A49</f>
        <v>38</v>
      </c>
      <c r="D55" s="57" t="str">
        <f>M_Liquidacion_Detalle_2!B49</f>
        <v>Reintegros de operaciones corrientes</v>
      </c>
      <c r="E55" s="57"/>
      <c r="F55" s="58">
        <f>IFERROR(M_Liquidacion_Detalle_2!C49/Gen.ML.Inmu.Mun.Anio1,0)</f>
        <v>3.4167338910742977</v>
      </c>
      <c r="G55" s="58">
        <f>IFERROR(M_Liquidacion_Detalle_2!G49/M_Liquidacion_Detalle_2!F49,0)</f>
        <v>5.1092686919205592</v>
      </c>
      <c r="H55" s="59">
        <f>IFERROR((F55/G55)-1,0)</f>
        <v>-0.33126752631403356</v>
      </c>
      <c r="I55" s="58">
        <f>M_Liquidacion_Detalle_2!K49/M_Liquidacion_Detalle_2!J49</f>
        <v>4.5920414809652952</v>
      </c>
      <c r="J55" s="59">
        <f>IFERROR((F55/I55)-1,0)</f>
        <v>-0.25594446277604954</v>
      </c>
      <c r="K55"/>
    </row>
    <row r="56" spans="2:11" ht="15" customHeight="1">
      <c r="B56" s="68"/>
      <c r="C56" s="69" t="s">
        <v>6</v>
      </c>
      <c r="D56" s="69" t="str">
        <f>M_Liquidacion_Detalle_2!A50</f>
        <v>380</v>
      </c>
      <c r="E56" s="68" t="str">
        <f>M_Liquidacion_Detalle_2!B50</f>
        <v>Reintegro de avales</v>
      </c>
      <c r="F56" s="63">
        <f>IFERROR(M_Liquidacion_Detalle_2!C50/Gen.ML.Inmu.Mun.Anio1,0)</f>
        <v>0</v>
      </c>
      <c r="G56" s="63">
        <f>IFERROR(M_Liquidacion_Detalle_2!G50/M_Liquidacion_Detalle_2!F50,0)</f>
        <v>0.31688811978450537</v>
      </c>
      <c r="H56" s="64">
        <f>IFERROR((F56/G56)-1,0)</f>
        <v>-1</v>
      </c>
      <c r="I56" s="63">
        <f>M_Liquidacion_Detalle_2!K50/M_Liquidacion_Detalle_2!J50</f>
        <v>0.95222901367573987</v>
      </c>
      <c r="J56" s="64">
        <f>IFERROR((F56/I56)-1,0)</f>
        <v>-1</v>
      </c>
      <c r="K56"/>
    </row>
    <row r="57" spans="2:11" ht="15" customHeight="1">
      <c r="B57" s="68"/>
      <c r="C57" s="69" t="s">
        <v>6</v>
      </c>
      <c r="D57" s="69" t="str">
        <f>M_Liquidacion_Detalle_2!A51</f>
        <v>389</v>
      </c>
      <c r="E57" s="68" t="str">
        <f>M_Liquidacion_Detalle_2!B51</f>
        <v>Otros reintegros de operaciones corrientes</v>
      </c>
      <c r="F57" s="63">
        <f>IFERROR(M_Liquidacion_Detalle_2!C51/Gen.ML.Inmu.Mun.Anio1,0)</f>
        <v>3.4167338910742977</v>
      </c>
      <c r="G57" s="63">
        <f>IFERROR(M_Liquidacion_Detalle_2!G51/M_Liquidacion_Detalle_2!F51,0)</f>
        <v>5.0450458554459345</v>
      </c>
      <c r="H57" s="64">
        <f>IFERROR((F57/G57)-1,0)</f>
        <v>-0.32275464109289242</v>
      </c>
      <c r="I57" s="63">
        <f>M_Liquidacion_Detalle_2!K51/M_Liquidacion_Detalle_2!J51</f>
        <v>4.5086578222446994</v>
      </c>
      <c r="J57" s="64">
        <f>IFERROR((F57/I57)-1,0)</f>
        <v>-0.24218381039765213</v>
      </c>
      <c r="K57"/>
    </row>
    <row r="58" spans="2:11" ht="15" customHeight="1">
      <c r="B58" s="54" t="s">
        <v>5</v>
      </c>
      <c r="C58" s="54" t="str">
        <f>M_Liquidacion_Detalle_2!A52</f>
        <v>39</v>
      </c>
      <c r="D58" s="57" t="str">
        <f>M_Liquidacion_Detalle_2!B52</f>
        <v>Otros ingresos</v>
      </c>
      <c r="E58" s="57"/>
      <c r="F58" s="58">
        <f>IFERROR(M_Liquidacion_Detalle_2!C52/Gen.ML.Inmu.Mun.Anio1,0)</f>
        <v>26.025960441021663</v>
      </c>
      <c r="G58" s="58">
        <f>IFERROR(M_Liquidacion_Detalle_2!G52/M_Liquidacion_Detalle_2!F52,0)</f>
        <v>66.809283248644533</v>
      </c>
      <c r="H58" s="59">
        <f>IFERROR((F58/G58)-1,0)</f>
        <v>-0.61044395066834234</v>
      </c>
      <c r="I58" s="58">
        <f>M_Liquidacion_Detalle_2!K52/M_Liquidacion_Detalle_2!J52</f>
        <v>64.124282018322333</v>
      </c>
      <c r="J58" s="59">
        <f>IFERROR((F58/I58)-1,0)</f>
        <v>-0.59413252481197021</v>
      </c>
      <c r="K58"/>
    </row>
    <row r="59" spans="2:11" ht="15" customHeight="1">
      <c r="B59" s="68"/>
      <c r="C59" s="69" t="s">
        <v>6</v>
      </c>
      <c r="D59" s="69" t="str">
        <f>M_Liquidacion_Detalle_2!A53</f>
        <v>391</v>
      </c>
      <c r="E59" s="68" t="str">
        <f>M_Liquidacion_Detalle_2!B53</f>
        <v>Multas</v>
      </c>
      <c r="F59" s="63">
        <f>IFERROR(M_Liquidacion_Detalle_2!C53/Gen.ML.Inmu.Mun.Anio1,0)</f>
        <v>8.1776151033298241</v>
      </c>
      <c r="G59" s="63">
        <f>IFERROR(M_Liquidacion_Detalle_2!G53/M_Liquidacion_Detalle_2!F53,0)</f>
        <v>33.469658974124982</v>
      </c>
      <c r="H59" s="64">
        <f>IFERROR((F59/G59)-1,0)</f>
        <v>-0.75567079695518125</v>
      </c>
      <c r="I59" s="63">
        <f>M_Liquidacion_Detalle_2!K53/M_Liquidacion_Detalle_2!J53</f>
        <v>33.733540688590701</v>
      </c>
      <c r="J59" s="64">
        <f>IFERROR((F59/I59)-1,0)</f>
        <v>-0.75758207005837241</v>
      </c>
      <c r="K59"/>
    </row>
    <row r="60" spans="2:11" ht="30" customHeight="1">
      <c r="B60" s="68"/>
      <c r="C60" s="69" t="s">
        <v>6</v>
      </c>
      <c r="D60" s="69" t="str">
        <f>M_Liquidacion_Detalle_2!A54</f>
        <v>392</v>
      </c>
      <c r="E60" s="70" t="str">
        <f>M_Liquidacion_Detalle_2!B54</f>
        <v>Recargos del periodo ejecutivo y por declaración extemporánea sin requerimiento previo</v>
      </c>
      <c r="F60" s="63">
        <f>IFERROR(M_Liquidacion_Detalle_2!C54/Gen.ML.Inmu.Mun.Anio1,0)</f>
        <v>9.5945431879882541</v>
      </c>
      <c r="G60" s="63">
        <f>IFERROR(M_Liquidacion_Detalle_2!G54/M_Liquidacion_Detalle_2!F54,0)</f>
        <v>10.884670203747877</v>
      </c>
      <c r="H60" s="64">
        <f>IFERROR((F60/G60)-1,0)</f>
        <v>-0.11852697340479812</v>
      </c>
      <c r="I60" s="63">
        <f>M_Liquidacion_Detalle_2!K54/M_Liquidacion_Detalle_2!J54</f>
        <v>9.3962035918429798</v>
      </c>
      <c r="J60" s="64">
        <f>IFERROR((F60/I60)-1,0)</f>
        <v>0.021108482187152333</v>
      </c>
      <c r="K60"/>
    </row>
    <row r="61" spans="2:11" ht="15" customHeight="1">
      <c r="B61" s="68"/>
      <c r="C61" s="69" t="s">
        <v>6</v>
      </c>
      <c r="D61" s="69" t="str">
        <f>M_Liquidacion_Detalle_2!A55</f>
        <v>393</v>
      </c>
      <c r="E61" s="68" t="str">
        <f>M_Liquidacion_Detalle_2!B55</f>
        <v>Intereses de demora</v>
      </c>
      <c r="F61" s="63">
        <f>IFERROR(M_Liquidacion_Detalle_2!C55/Gen.ML.Inmu.Mun.Anio1,0)</f>
        <v>4.6866590946866857</v>
      </c>
      <c r="G61" s="63">
        <f>IFERROR(M_Liquidacion_Detalle_2!G55/M_Liquidacion_Detalle_2!F55,0)</f>
        <v>4.9947842026009628</v>
      </c>
      <c r="H61" s="64">
        <f>IFERROR((F61/G61)-1,0)</f>
        <v>-0.061689373437560202</v>
      </c>
      <c r="I61" s="63">
        <f>M_Liquidacion_Detalle_2!K55/M_Liquidacion_Detalle_2!J55</f>
        <v>5.02487683687428</v>
      </c>
      <c r="J61" s="64">
        <f>IFERROR((F61/I61)-1,0)</f>
        <v>-0.067308663111031009</v>
      </c>
      <c r="K61"/>
    </row>
    <row r="62" spans="2:11" ht="15" customHeight="1">
      <c r="B62" s="68"/>
      <c r="C62" s="69" t="s">
        <v>6</v>
      </c>
      <c r="D62" s="69" t="str">
        <f>M_Liquidacion_Detalle_2!A56</f>
        <v>394</v>
      </c>
      <c r="E62" s="68" t="str">
        <f>M_Liquidacion_Detalle_2!B56</f>
        <v>Prestación personal</v>
      </c>
      <c r="F62" s="63">
        <f>IFERROR(M_Liquidacion_Detalle_2!C56/Gen.ML.Inmu.Mun.Anio1,0)</f>
        <v>0</v>
      </c>
      <c r="G62" s="63">
        <f>IFERROR(M_Liquidacion_Detalle_2!G56/M_Liquidacion_Detalle_2!F56,0)</f>
        <v>6.5883188485165967</v>
      </c>
      <c r="H62" s="64">
        <f>IFERROR((F62/G62)-1,0)</f>
        <v>-1</v>
      </c>
      <c r="I62" s="63">
        <f>M_Liquidacion_Detalle_2!K56/M_Liquidacion_Detalle_2!J56</f>
        <v>5.6457409272783234</v>
      </c>
      <c r="J62" s="64">
        <f>IFERROR((F62/I62)-1,0)</f>
        <v>-1</v>
      </c>
      <c r="K62"/>
    </row>
    <row r="63" spans="2:11" ht="15" customHeight="1">
      <c r="B63" s="68"/>
      <c r="C63" s="69" t="s">
        <v>6</v>
      </c>
      <c r="D63" s="69" t="str">
        <f>M_Liquidacion_Detalle_2!A57</f>
        <v>395</v>
      </c>
      <c r="E63" s="68" t="str">
        <f>M_Liquidacion_Detalle_2!B57</f>
        <v>Prestación de transporte</v>
      </c>
      <c r="F63" s="63">
        <f>IFERROR(M_Liquidacion_Detalle_2!C57/Gen.ML.Inmu.Mun.Anio1,0)</f>
        <v>0</v>
      </c>
      <c r="G63" s="63">
        <f>IFERROR(M_Liquidacion_Detalle_2!G57/M_Liquidacion_Detalle_2!F57,0)</f>
        <v>0</v>
      </c>
      <c r="H63" s="64">
        <f>IFERROR((F63/G63)-1,0)</f>
        <v>0</v>
      </c>
      <c r="I63" s="63">
        <f>M_Liquidacion_Detalle_2!K57/M_Liquidacion_Detalle_2!J57</f>
        <v>2.1146344255258263</v>
      </c>
      <c r="J63" s="64">
        <f>IFERROR((F63/I63)-1,0)</f>
        <v>-1</v>
      </c>
      <c r="K63"/>
    </row>
    <row r="64" spans="2:11" ht="15" customHeight="1">
      <c r="B64" s="68"/>
      <c r="C64" s="69" t="s">
        <v>6</v>
      </c>
      <c r="D64" s="69" t="str">
        <f>M_Liquidacion_Detalle_2!A58</f>
        <v>396</v>
      </c>
      <c r="E64" s="68" t="str">
        <f>M_Liquidacion_Detalle_2!B58</f>
        <v>Ingresos por actuaciones de urbanización</v>
      </c>
      <c r="F64" s="63">
        <f>IFERROR(M_Liquidacion_Detalle_2!C58/Gen.ML.Inmu.Mun.Anio1,0)</f>
        <v>0</v>
      </c>
      <c r="G64" s="63">
        <f>IFERROR(M_Liquidacion_Detalle_2!G58/M_Liquidacion_Detalle_2!F58,0)</f>
        <v>7.909663853380775</v>
      </c>
      <c r="H64" s="64">
        <f>IFERROR((F64/G64)-1,0)</f>
        <v>-1</v>
      </c>
      <c r="I64" s="63">
        <f>M_Liquidacion_Detalle_2!K58/M_Liquidacion_Detalle_2!J58</f>
        <v>5.0074016019083158</v>
      </c>
      <c r="J64" s="64">
        <f>IFERROR((F64/I64)-1,0)</f>
        <v>-1</v>
      </c>
      <c r="K64"/>
    </row>
    <row r="65" spans="2:11" ht="15" customHeight="1">
      <c r="B65" s="68"/>
      <c r="C65" s="69" t="s">
        <v>6</v>
      </c>
      <c r="D65" s="69" t="str">
        <f>M_Liquidacion_Detalle_2!A59</f>
        <v>397</v>
      </c>
      <c r="E65" s="68" t="str">
        <f>M_Liquidacion_Detalle_2!B59</f>
        <v>Aprovechamientos urbanísticos</v>
      </c>
      <c r="F65" s="63">
        <f>IFERROR(M_Liquidacion_Detalle_2!C59/Gen.ML.Inmu.Mun.Anio1,0)</f>
        <v>0.39392764142057729</v>
      </c>
      <c r="G65" s="63">
        <f>IFERROR(M_Liquidacion_Detalle_2!G59/M_Liquidacion_Detalle_2!F59,0)</f>
        <v>3.0062663683741744</v>
      </c>
      <c r="H65" s="64">
        <f>IFERROR((F65/G65)-1,0)</f>
        <v>-0.86896449178133928</v>
      </c>
      <c r="I65" s="63">
        <f>M_Liquidacion_Detalle_2!K59/M_Liquidacion_Detalle_2!J59</f>
        <v>7.0898969237279825</v>
      </c>
      <c r="J65" s="64">
        <f>IFERROR((F65/I65)-1,0)</f>
        <v>-0.94443817087069248</v>
      </c>
      <c r="K65"/>
    </row>
    <row r="66" spans="2:11" ht="15" customHeight="1">
      <c r="B66" s="68"/>
      <c r="C66" s="69" t="s">
        <v>6</v>
      </c>
      <c r="D66" s="69" t="str">
        <f>M_Liquidacion_Detalle_2!A60</f>
        <v>398</v>
      </c>
      <c r="E66" s="68" t="str">
        <f>M_Liquidacion_Detalle_2!B60</f>
        <v>Indemnizaciones de seguros de no vida</v>
      </c>
      <c r="F66" s="63">
        <f>IFERROR(M_Liquidacion_Detalle_2!C60/Gen.ML.Inmu.Mun.Anio1,0)</f>
        <v>0</v>
      </c>
      <c r="G66" s="63">
        <f>IFERROR(M_Liquidacion_Detalle_2!G60/M_Liquidacion_Detalle_2!F60,0)</f>
        <v>1.2959265421027371</v>
      </c>
      <c r="H66" s="64">
        <f>IFERROR((F66/G66)-1,0)</f>
        <v>-1</v>
      </c>
      <c r="I66" s="63">
        <f>M_Liquidacion_Detalle_2!K60/M_Liquidacion_Detalle_2!J60</f>
        <v>1.3668596436746436</v>
      </c>
      <c r="J66" s="64">
        <f>IFERROR((F66/I66)-1,0)</f>
        <v>-1</v>
      </c>
      <c r="K66"/>
    </row>
    <row r="67" spans="2:11" ht="15" customHeight="1">
      <c r="B67" s="68"/>
      <c r="C67" s="69" t="s">
        <v>6</v>
      </c>
      <c r="D67" s="69" t="str">
        <f>M_Liquidacion_Detalle_2!A61</f>
        <v>399</v>
      </c>
      <c r="E67" s="68" t="str">
        <f>M_Liquidacion_Detalle_2!B61</f>
        <v>Otros ingresos diversos</v>
      </c>
      <c r="F67" s="63">
        <f>IFERROR(M_Liquidacion_Detalle_2!C61/Gen.ML.Inmu.Mun.Anio1,0)</f>
        <v>3.1732154135963211</v>
      </c>
      <c r="G67" s="63">
        <f>IFERROR(M_Liquidacion_Detalle_2!G61/M_Liquidacion_Detalle_2!F61,0)</f>
        <v>12.123926626638246</v>
      </c>
      <c r="H67" s="64">
        <f>IFERROR((F67/G67)-1,0)</f>
        <v>-0.73826834231871308</v>
      </c>
      <c r="I67" s="63">
        <f>M_Liquidacion_Detalle_2!K61/M_Liquidacion_Detalle_2!J61</f>
        <v>12.410188141306199</v>
      </c>
      <c r="J67" s="64">
        <f>IFERROR((F67/I67)-1,0)</f>
        <v>-0.74430561588066846</v>
      </c>
      <c r="K67"/>
    </row>
    <row r="68" spans="2:11" ht="15" customHeight="1">
      <c r="B68" s="71" t="str">
        <f>CONCATENATE("Datos de liquidación de ",Ctxt.MLD.Anio1)</f>
        <v>Datos de liquidación de 2020</v>
      </c>
      <c r="C68" s="71"/>
      <c r="D68" s="71"/>
      <c r="E68" s="71"/>
      <c r="F68" s="71"/>
      <c r="G68" s="71"/>
      <c r="H68" s="71"/>
      <c r="I68" s="71"/>
      <c r="J68" s="71"/>
      <c r="K68"/>
    </row>
    <row r="69" spans="2:11" ht="15" customHeight="1">
      <c r="B69" s="72" t="str">
        <f>CONCATENATE("Fuente: Ministerio de Hacienda. INE Censo de inmuebles actualizado a ",Ctxt.MLD.CensoInmuebles)</f>
        <v>Fuente: Ministerio de Hacienda. INE Censo de inmuebles actualizado a 2011</v>
      </c>
      <c r="C69" s="72"/>
      <c r="D69" s="72"/>
      <c r="E69" s="72"/>
      <c r="F69" s="72"/>
      <c r="G69" s="72"/>
      <c r="H69" s="72"/>
      <c r="I69" s="72"/>
      <c r="J69" s="72"/>
      <c r="K69"/>
    </row>
  </sheetData>
  <sheetProtection selectLockedCells="1" selectUnlockedCells="1"/>
  <mergeCells count="17">
    <mergeCell ref="D32:E32"/>
    <mergeCell ref="B68:J68"/>
    <mergeCell ref="G7:H7"/>
    <mergeCell ref="I7:J7"/>
    <mergeCell ref="D58:E58"/>
    <mergeCell ref="B9:E9"/>
    <mergeCell ref="D10:E10"/>
    <mergeCell ref="D17:E17"/>
    <mergeCell ref="D23:E23"/>
    <mergeCell ref="B69:J69"/>
    <mergeCell ref="D43:E43"/>
    <mergeCell ref="D51:E51"/>
    <mergeCell ref="D54:E54"/>
    <mergeCell ref="D55:E55"/>
    <mergeCell ref="B6:J6"/>
    <mergeCell ref="B2:J2"/>
    <mergeCell ref="B5:J5"/>
  </mergeCells>
  <printOptions horizontalCentered="1"/>
  <pageMargins left="0" right="0" top="0.393700787401575" bottom="0.314960634614539" header="0.314960634614539" footer="0.314960634614539"/>
  <pageSetup orientation="portrait" paperSize="9" scale="58" r:id="rId2"/>
  <ignoredErrors>
    <ignoredError sqref="A1:K69" numberStoredAsText="1"/>
    <ignoredError sqref="A1:K6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7</v>
      </c>
      <c r="B1" s="2"/>
      <c r="D1" s="3"/>
      <c r="E1" s="4" t="s">
        <v>8</v>
      </c>
      <c r="F1" s="5" t="s">
        <v>9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10</v>
      </c>
      <c r="B3" s="12" t="s">
        <v>149</v>
      </c>
      <c r="D3" s="13" t="s">
        <v>11</v>
      </c>
      <c r="E3" s="14" t="s">
        <v>12</v>
      </c>
      <c r="F3" s="15">
        <v>96113</v>
      </c>
    </row>
    <row r="4" spans="1:6" ht="15.75" thickBot="1">
      <c r="A4" s="16" t="s">
        <v>13</v>
      </c>
      <c r="B4" s="17" t="s">
        <v>148</v>
      </c>
      <c r="D4" s="18"/>
      <c r="E4" s="19" t="s">
        <v>15</v>
      </c>
      <c r="F4" s="20">
        <v>36098</v>
      </c>
    </row>
    <row r="5" spans="1:4" ht="15">
      <c r="A5" s="16" t="s">
        <v>16</v>
      </c>
      <c r="B5" s="17" t="s">
        <v>147</v>
      </c>
      <c r="D5" s="18"/>
    </row>
    <row r="6" spans="1:4" ht="15">
      <c r="A6" s="16" t="s">
        <v>18</v>
      </c>
      <c r="B6" s="17">
        <v>2020</v>
      </c>
      <c r="D6" s="18"/>
    </row>
    <row r="7" spans="1:4" ht="15">
      <c r="A7" s="16" t="s">
        <v>19</v>
      </c>
      <c r="B7" s="17" t="s">
        <v>146</v>
      </c>
      <c r="D7" s="18"/>
    </row>
    <row r="8" spans="1:4" ht="15">
      <c r="A8" s="16" t="s">
        <v>20</v>
      </c>
      <c r="B8" s="17" t="s">
        <v>145</v>
      </c>
      <c r="D8" s="18"/>
    </row>
    <row r="9" spans="1:4" ht="15">
      <c r="A9" s="16" t="s">
        <v>22</v>
      </c>
      <c r="B9" s="17" t="s">
        <v>144</v>
      </c>
      <c r="D9" s="18"/>
    </row>
    <row r="10" spans="1:4" ht="15">
      <c r="A10" s="16" t="s">
        <v>24</v>
      </c>
      <c r="B10" s="17" t="s">
        <v>143</v>
      </c>
      <c r="D10" s="18"/>
    </row>
    <row r="11" spans="1:4" ht="15">
      <c r="A11" s="16" t="s">
        <v>26</v>
      </c>
      <c r="B11" s="17" t="s">
        <v>27</v>
      </c>
      <c r="D11" s="18"/>
    </row>
    <row r="12" spans="1:4" ht="15">
      <c r="A12" s="16" t="s">
        <v>28</v>
      </c>
      <c r="B12" s="21">
        <v>2</v>
      </c>
      <c r="D12" s="18"/>
    </row>
    <row r="13" spans="1:4" ht="15">
      <c r="A13" s="22" t="s">
        <v>29</v>
      </c>
      <c r="B13" s="23">
        <v>44400</v>
      </c>
      <c r="D13" s="18"/>
    </row>
    <row r="14" spans="1:4" ht="15">
      <c r="A14" s="22" t="s">
        <v>30</v>
      </c>
      <c r="B14" s="24">
        <v>2011</v>
      </c>
      <c r="D14" s="18"/>
    </row>
    <row r="15" spans="1:4" ht="15.75" thickBot="1">
      <c r="A15" s="25" t="s">
        <v>31</v>
      </c>
      <c r="B15" s="26" t="s">
        <v>142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9</v>
      </c>
      <c r="D1" s="29" t="s">
        <v>33</v>
      </c>
      <c r="E1" s="30"/>
      <c r="F1" s="30"/>
      <c r="G1" s="31"/>
      <c r="H1" s="32" t="s">
        <v>34</v>
      </c>
      <c r="I1" s="30"/>
      <c r="J1" s="30"/>
      <c r="K1" s="30"/>
    </row>
    <row r="2" spans="1:11" ht="15.75" thickBot="1">
      <c r="A2" s="33" t="s">
        <v>35</v>
      </c>
      <c r="B2" s="33" t="s">
        <v>36</v>
      </c>
      <c r="C2" s="28" t="s">
        <v>2</v>
      </c>
      <c r="D2" s="29" t="s">
        <v>37</v>
      </c>
      <c r="E2" s="34" t="s">
        <v>12</v>
      </c>
      <c r="F2" s="34" t="s">
        <v>15</v>
      </c>
      <c r="G2" s="35" t="s">
        <v>2</v>
      </c>
      <c r="H2" s="32" t="s">
        <v>37</v>
      </c>
      <c r="I2" s="36" t="s">
        <v>12</v>
      </c>
      <c r="J2" s="36" t="s">
        <v>15</v>
      </c>
      <c r="K2" s="37" t="s">
        <v>2</v>
      </c>
    </row>
    <row r="3" spans="1:20" ht="15">
      <c r="A3" s="38" t="s">
        <v>27</v>
      </c>
      <c r="B3" s="38" t="s">
        <v>143</v>
      </c>
      <c r="C3" s="39">
        <v>6092182.9400000004</v>
      </c>
      <c r="D3" s="40">
        <v>118</v>
      </c>
      <c r="E3" s="41">
        <v>12584483</v>
      </c>
      <c r="F3" s="41">
        <v>6366643</v>
      </c>
      <c r="G3" s="42">
        <v>1868919723.45</v>
      </c>
      <c r="H3" s="43">
        <v>5885</v>
      </c>
      <c r="I3" s="44">
        <v>40558623</v>
      </c>
      <c r="J3" s="44">
        <v>22391763</v>
      </c>
      <c r="K3" s="45">
        <v>6289764119.5600004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141</v>
      </c>
      <c r="B4" s="38" t="s">
        <v>140</v>
      </c>
      <c r="C4" s="39">
        <v>139776.98999999999</v>
      </c>
      <c r="D4" s="40">
        <v>113</v>
      </c>
      <c r="E4" s="41">
        <v>12094943</v>
      </c>
      <c r="F4" s="41">
        <v>6154102</v>
      </c>
      <c r="G4" s="42">
        <v>693752486.91999996</v>
      </c>
      <c r="H4" s="43">
        <v>5696</v>
      </c>
      <c r="I4" s="44">
        <v>39576763</v>
      </c>
      <c r="J4" s="44">
        <v>21902822</v>
      </c>
      <c r="K4" s="45">
        <v>2416739412.5300002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139</v>
      </c>
      <c r="B5" s="38" t="s">
        <v>138</v>
      </c>
      <c r="C5" s="39"/>
      <c r="D5" s="40">
        <v>35</v>
      </c>
      <c r="E5" s="41">
        <v>3076140</v>
      </c>
      <c r="F5" s="41">
        <v>1718081</v>
      </c>
      <c r="G5" s="42">
        <v>84398203.640000001</v>
      </c>
      <c r="H5" s="43">
        <v>4406</v>
      </c>
      <c r="I5" s="44">
        <v>13035621</v>
      </c>
      <c r="J5" s="44">
        <v>8087593</v>
      </c>
      <c r="K5" s="45">
        <v>461820217.33999997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137</v>
      </c>
      <c r="B6" s="38" t="s">
        <v>136</v>
      </c>
      <c r="C6" s="39">
        <v>0</v>
      </c>
      <c r="D6" s="40">
        <v>39</v>
      </c>
      <c r="E6" s="41">
        <v>4133591</v>
      </c>
      <c r="F6" s="41">
        <v>2142038</v>
      </c>
      <c r="G6" s="42">
        <v>36789457.520000003</v>
      </c>
      <c r="H6" s="43">
        <v>3354</v>
      </c>
      <c r="I6" s="44">
        <v>16929608</v>
      </c>
      <c r="J6" s="44">
        <v>9889816</v>
      </c>
      <c r="K6" s="45">
        <v>202311087.03999999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135</v>
      </c>
      <c r="B7" s="38" t="s">
        <v>134</v>
      </c>
      <c r="C7" s="39"/>
      <c r="D7" s="40">
        <v>99</v>
      </c>
      <c r="E7" s="41">
        <v>10451253</v>
      </c>
      <c r="F7" s="41">
        <v>5410306</v>
      </c>
      <c r="G7" s="42">
        <v>480030935.48000002</v>
      </c>
      <c r="H7" s="43">
        <v>4525</v>
      </c>
      <c r="I7" s="44">
        <v>33089560</v>
      </c>
      <c r="J7" s="44">
        <v>18327219</v>
      </c>
      <c r="K7" s="45">
        <v>1378633418.22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133</v>
      </c>
      <c r="B8" s="38" t="s">
        <v>132</v>
      </c>
      <c r="C8" s="39"/>
      <c r="D8" s="40">
        <v>32</v>
      </c>
      <c r="E8" s="41">
        <v>3650956</v>
      </c>
      <c r="F8" s="41">
        <v>1859831</v>
      </c>
      <c r="G8" s="42">
        <v>60487383.310000002</v>
      </c>
      <c r="H8" s="43">
        <v>438</v>
      </c>
      <c r="I8" s="44">
        <v>12728568</v>
      </c>
      <c r="J8" s="44">
        <v>6560909</v>
      </c>
      <c r="K8" s="45">
        <v>214573770.37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131</v>
      </c>
      <c r="B9" s="38" t="s">
        <v>130</v>
      </c>
      <c r="C9" s="39"/>
      <c r="D9" s="40">
        <v>9</v>
      </c>
      <c r="E9" s="41">
        <v>753784</v>
      </c>
      <c r="F9" s="41">
        <v>424364</v>
      </c>
      <c r="G9" s="42">
        <v>11548082.15</v>
      </c>
      <c r="H9" s="43">
        <v>573</v>
      </c>
      <c r="I9" s="44">
        <v>2362366</v>
      </c>
      <c r="J9" s="44">
        <v>1420960</v>
      </c>
      <c r="K9" s="45">
        <v>51573538.359999999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129</v>
      </c>
      <c r="B10" s="38" t="s">
        <v>128</v>
      </c>
      <c r="C10" s="39">
        <v>139776.98999999999</v>
      </c>
      <c r="D10" s="40">
        <v>76</v>
      </c>
      <c r="E10" s="41">
        <v>8490372</v>
      </c>
      <c r="F10" s="41">
        <v>4407644</v>
      </c>
      <c r="G10" s="42">
        <v>20498424.82</v>
      </c>
      <c r="H10" s="43">
        <v>3338</v>
      </c>
      <c r="I10" s="44">
        <v>30140146</v>
      </c>
      <c r="J10" s="44">
        <v>16556108</v>
      </c>
      <c r="K10" s="45">
        <v>107827381.2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127</v>
      </c>
      <c r="B11" s="38" t="s">
        <v>126</v>
      </c>
      <c r="C11" s="39">
        <v>6270.5900000000001</v>
      </c>
      <c r="D11" s="40">
        <v>89</v>
      </c>
      <c r="E11" s="41">
        <v>9286417</v>
      </c>
      <c r="F11" s="41">
        <v>4689596</v>
      </c>
      <c r="G11" s="42">
        <v>30127776.420000002</v>
      </c>
      <c r="H11" s="43">
        <v>3579</v>
      </c>
      <c r="I11" s="44">
        <v>32179055</v>
      </c>
      <c r="J11" s="44">
        <v>17686478</v>
      </c>
      <c r="K11" s="45">
        <v>244156867.81999999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125</v>
      </c>
      <c r="B12" s="38" t="s">
        <v>124</v>
      </c>
      <c r="C12" s="39"/>
      <c r="D12" s="40">
        <v>13</v>
      </c>
      <c r="E12" s="41">
        <v>1510154</v>
      </c>
      <c r="F12" s="41">
        <v>706852</v>
      </c>
      <c r="G12" s="42">
        <v>173841.76000000001</v>
      </c>
      <c r="H12" s="43">
        <v>265</v>
      </c>
      <c r="I12" s="44">
        <v>2759045</v>
      </c>
      <c r="J12" s="44">
        <v>1415560</v>
      </c>
      <c r="K12" s="45">
        <v>5138162.3399999999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123</v>
      </c>
      <c r="B13" s="38" t="s">
        <v>122</v>
      </c>
      <c r="C13" s="39"/>
      <c r="D13" s="40">
        <v>39</v>
      </c>
      <c r="E13" s="41">
        <v>4076048</v>
      </c>
      <c r="F13" s="41">
        <v>2107941</v>
      </c>
      <c r="G13" s="42">
        <v>5253313.5899999999</v>
      </c>
      <c r="H13" s="43">
        <v>1425</v>
      </c>
      <c r="I13" s="44">
        <v>16134025</v>
      </c>
      <c r="J13" s="44">
        <v>8754146</v>
      </c>
      <c r="K13" s="45">
        <v>94221298.920000002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121</v>
      </c>
      <c r="B14" s="38" t="s">
        <v>120</v>
      </c>
      <c r="C14" s="39"/>
      <c r="D14" s="40">
        <v>47</v>
      </c>
      <c r="E14" s="41">
        <v>5335516</v>
      </c>
      <c r="F14" s="41">
        <v>2771745</v>
      </c>
      <c r="G14" s="42">
        <v>8228877.75</v>
      </c>
      <c r="H14" s="43">
        <v>1625</v>
      </c>
      <c r="I14" s="44">
        <v>14950122</v>
      </c>
      <c r="J14" s="44">
        <v>8566777</v>
      </c>
      <c r="K14" s="45">
        <v>57375899.329999998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119</v>
      </c>
      <c r="B15" s="38" t="s">
        <v>118</v>
      </c>
      <c r="C15" s="39"/>
      <c r="D15" s="40">
        <v>46</v>
      </c>
      <c r="E15" s="41">
        <v>4607153</v>
      </c>
      <c r="F15" s="41">
        <v>2337183</v>
      </c>
      <c r="G15" s="42">
        <v>14521188.34</v>
      </c>
      <c r="H15" s="43">
        <v>2341</v>
      </c>
      <c r="I15" s="44">
        <v>15115627</v>
      </c>
      <c r="J15" s="44">
        <v>8661097</v>
      </c>
      <c r="K15" s="45">
        <v>62303184.890000001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117</v>
      </c>
      <c r="B16" s="38" t="s">
        <v>116</v>
      </c>
      <c r="C16" s="39">
        <v>6270.5900000000001</v>
      </c>
      <c r="D16" s="40">
        <v>46</v>
      </c>
      <c r="E16" s="41">
        <v>4567089</v>
      </c>
      <c r="F16" s="41">
        <v>2327555</v>
      </c>
      <c r="G16" s="42">
        <v>1950554.98</v>
      </c>
      <c r="H16" s="43">
        <v>1329</v>
      </c>
      <c r="I16" s="44">
        <v>19650001</v>
      </c>
      <c r="J16" s="44">
        <v>10588241</v>
      </c>
      <c r="K16" s="45">
        <v>25118322.34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115</v>
      </c>
      <c r="B17" s="38" t="s">
        <v>114</v>
      </c>
      <c r="C17" s="39">
        <v>942288.69999999995</v>
      </c>
      <c r="D17" s="40">
        <v>118</v>
      </c>
      <c r="E17" s="41">
        <v>12584483</v>
      </c>
      <c r="F17" s="41">
        <v>6366643</v>
      </c>
      <c r="G17" s="42">
        <v>154638650.78999999</v>
      </c>
      <c r="H17" s="43">
        <v>4526</v>
      </c>
      <c r="I17" s="44">
        <v>40243888</v>
      </c>
      <c r="J17" s="44">
        <v>22063564</v>
      </c>
      <c r="K17" s="45">
        <v>440536002.48000002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113</v>
      </c>
      <c r="B18" s="38" t="s">
        <v>112</v>
      </c>
      <c r="C18" s="39"/>
      <c r="D18" s="40">
        <v>5</v>
      </c>
      <c r="E18" s="41">
        <v>575919</v>
      </c>
      <c r="F18" s="41">
        <v>313031</v>
      </c>
      <c r="G18" s="42">
        <v>293.80000000000001</v>
      </c>
      <c r="H18" s="43">
        <v>135</v>
      </c>
      <c r="I18" s="44">
        <v>1083061</v>
      </c>
      <c r="J18" s="44">
        <v>612674</v>
      </c>
      <c r="K18" s="45">
        <v>394812.77000000002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111</v>
      </c>
      <c r="B19" s="38" t="s">
        <v>110</v>
      </c>
      <c r="C19" s="39">
        <v>508072.85999999999</v>
      </c>
      <c r="D19" s="40">
        <v>106</v>
      </c>
      <c r="E19" s="41">
        <v>11294658</v>
      </c>
      <c r="F19" s="41">
        <v>5685008</v>
      </c>
      <c r="G19" s="42">
        <v>88143504.150000006</v>
      </c>
      <c r="H19" s="43">
        <v>3288</v>
      </c>
      <c r="I19" s="44">
        <v>36307269</v>
      </c>
      <c r="J19" s="44">
        <v>19707090</v>
      </c>
      <c r="K19" s="45">
        <v>244902533.99000001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61</v>
      </c>
      <c r="B20" s="38" t="s">
        <v>109</v>
      </c>
      <c r="C20" s="39"/>
      <c r="D20" s="40">
        <v>43</v>
      </c>
      <c r="E20" s="41">
        <v>4898609</v>
      </c>
      <c r="F20" s="41">
        <v>2510488</v>
      </c>
      <c r="G20" s="42">
        <v>6829526.04</v>
      </c>
      <c r="H20" s="43">
        <v>1494</v>
      </c>
      <c r="I20" s="44">
        <v>17170488</v>
      </c>
      <c r="J20" s="44">
        <v>9463063</v>
      </c>
      <c r="K20" s="45">
        <v>14248294.83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59</v>
      </c>
      <c r="B21" s="38" t="s">
        <v>108</v>
      </c>
      <c r="C21" s="39"/>
      <c r="D21" s="40">
        <v>51</v>
      </c>
      <c r="E21" s="41">
        <v>5532768</v>
      </c>
      <c r="F21" s="41">
        <v>2840749</v>
      </c>
      <c r="G21" s="42">
        <v>9034776.9299999997</v>
      </c>
      <c r="H21" s="43">
        <v>1252</v>
      </c>
      <c r="I21" s="44">
        <v>17424680</v>
      </c>
      <c r="J21" s="44">
        <v>9448926</v>
      </c>
      <c r="K21" s="45">
        <v>22946398.030000001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57</v>
      </c>
      <c r="B22" s="38" t="s">
        <v>107</v>
      </c>
      <c r="C22" s="39"/>
      <c r="D22" s="40"/>
      <c r="E22" s="41"/>
      <c r="F22" s="41"/>
      <c r="G22" s="42"/>
      <c r="H22" s="43">
        <v>4</v>
      </c>
      <c r="I22" s="44">
        <v>11994</v>
      </c>
      <c r="J22" s="44">
        <v>7139</v>
      </c>
      <c r="K22" s="45">
        <v>10521.43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55</v>
      </c>
      <c r="B23" s="38" t="s">
        <v>106</v>
      </c>
      <c r="C23" s="39">
        <v>77106.75</v>
      </c>
      <c r="D23" s="40">
        <v>113</v>
      </c>
      <c r="E23" s="41">
        <v>12147421</v>
      </c>
      <c r="F23" s="41">
        <v>6182972</v>
      </c>
      <c r="G23" s="42">
        <v>7770471.9100000001</v>
      </c>
      <c r="H23" s="43">
        <v>3223</v>
      </c>
      <c r="I23" s="44">
        <v>38153627</v>
      </c>
      <c r="J23" s="44">
        <v>20772481</v>
      </c>
      <c r="K23" s="45">
        <v>23509460.91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105</v>
      </c>
      <c r="B24" s="38" t="s">
        <v>104</v>
      </c>
      <c r="C24" s="39">
        <v>64994.650000000001</v>
      </c>
      <c r="D24" s="40">
        <v>94</v>
      </c>
      <c r="E24" s="41">
        <v>10093506</v>
      </c>
      <c r="F24" s="41">
        <v>5063846</v>
      </c>
      <c r="G24" s="42">
        <v>13699719.619999999</v>
      </c>
      <c r="H24" s="43">
        <v>900</v>
      </c>
      <c r="I24" s="44">
        <v>30038357</v>
      </c>
      <c r="J24" s="44">
        <v>15866569</v>
      </c>
      <c r="K24" s="45">
        <v>48443240.880000003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103</v>
      </c>
      <c r="B25" s="38" t="s">
        <v>102</v>
      </c>
      <c r="C25" s="39">
        <v>292114.44</v>
      </c>
      <c r="D25" s="40">
        <v>114</v>
      </c>
      <c r="E25" s="41">
        <v>12223006</v>
      </c>
      <c r="F25" s="41">
        <v>6204317</v>
      </c>
      <c r="G25" s="42">
        <v>29160358.34</v>
      </c>
      <c r="H25" s="43">
        <v>2865</v>
      </c>
      <c r="I25" s="44">
        <v>37249290</v>
      </c>
      <c r="J25" s="44">
        <v>20129189</v>
      </c>
      <c r="K25" s="45">
        <v>86080739.640000001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101</v>
      </c>
      <c r="B26" s="38" t="s">
        <v>100</v>
      </c>
      <c r="C26" s="39">
        <v>1787100.8600000001</v>
      </c>
      <c r="D26" s="40">
        <v>118</v>
      </c>
      <c r="E26" s="41">
        <v>12584483</v>
      </c>
      <c r="F26" s="41">
        <v>6366643</v>
      </c>
      <c r="G26" s="42">
        <v>379834607.31</v>
      </c>
      <c r="H26" s="43">
        <v>5756</v>
      </c>
      <c r="I26" s="44">
        <v>40497615</v>
      </c>
      <c r="J26" s="44">
        <v>22342413</v>
      </c>
      <c r="K26" s="45">
        <v>1225615487.3099999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99</v>
      </c>
      <c r="B27" s="38" t="s">
        <v>98</v>
      </c>
      <c r="C27" s="39"/>
      <c r="D27" s="40">
        <v>44</v>
      </c>
      <c r="E27" s="41">
        <v>5230753</v>
      </c>
      <c r="F27" s="41">
        <v>2710126</v>
      </c>
      <c r="G27" s="42">
        <v>53168934.039999999</v>
      </c>
      <c r="H27" s="43">
        <v>458</v>
      </c>
      <c r="I27" s="44">
        <v>17160895</v>
      </c>
      <c r="J27" s="44">
        <v>9078721</v>
      </c>
      <c r="K27" s="45">
        <v>176028153.75999999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97</v>
      </c>
      <c r="B28" s="38" t="s">
        <v>96</v>
      </c>
      <c r="C28" s="39">
        <v>186619.53</v>
      </c>
      <c r="D28" s="40">
        <v>118</v>
      </c>
      <c r="E28" s="41">
        <v>12584483</v>
      </c>
      <c r="F28" s="41">
        <v>6366643</v>
      </c>
      <c r="G28" s="42">
        <v>88681588.609999999</v>
      </c>
      <c r="H28" s="43">
        <v>2594</v>
      </c>
      <c r="I28" s="44">
        <v>38489505</v>
      </c>
      <c r="J28" s="44">
        <v>20803505</v>
      </c>
      <c r="K28" s="45">
        <v>257098100.49000001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95</v>
      </c>
      <c r="B29" s="38" t="s">
        <v>94</v>
      </c>
      <c r="C29" s="39">
        <v>614071.5</v>
      </c>
      <c r="D29" s="40">
        <v>108</v>
      </c>
      <c r="E29" s="41">
        <v>11736634</v>
      </c>
      <c r="F29" s="41">
        <v>5854978</v>
      </c>
      <c r="G29" s="42">
        <v>131443408.78</v>
      </c>
      <c r="H29" s="43">
        <v>3947</v>
      </c>
      <c r="I29" s="44">
        <v>35442443</v>
      </c>
      <c r="J29" s="44">
        <v>19164017</v>
      </c>
      <c r="K29" s="45">
        <v>426393866.00999999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93</v>
      </c>
      <c r="B30" s="38" t="s">
        <v>92</v>
      </c>
      <c r="C30" s="39">
        <v>24886.34</v>
      </c>
      <c r="D30" s="40">
        <v>54</v>
      </c>
      <c r="E30" s="41">
        <v>6261061</v>
      </c>
      <c r="F30" s="41">
        <v>3220013</v>
      </c>
      <c r="G30" s="42">
        <v>8022919.5800000001</v>
      </c>
      <c r="H30" s="43">
        <v>1437</v>
      </c>
      <c r="I30" s="44">
        <v>20788212</v>
      </c>
      <c r="J30" s="44">
        <v>11149120</v>
      </c>
      <c r="K30" s="45">
        <v>26756613.18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91</v>
      </c>
      <c r="B31" s="38" t="s">
        <v>90</v>
      </c>
      <c r="C31" s="39"/>
      <c r="D31" s="40">
        <v>51</v>
      </c>
      <c r="E31" s="41">
        <v>5768034</v>
      </c>
      <c r="F31" s="41">
        <v>2779031</v>
      </c>
      <c r="G31" s="42">
        <v>4579899.2800000003</v>
      </c>
      <c r="H31" s="43">
        <v>480</v>
      </c>
      <c r="I31" s="44">
        <v>16397689</v>
      </c>
      <c r="J31" s="44">
        <v>8428596</v>
      </c>
      <c r="K31" s="45">
        <v>7031802.6799999997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89</v>
      </c>
      <c r="B32" s="38" t="s">
        <v>88</v>
      </c>
      <c r="C32" s="39">
        <v>14842.719999999999</v>
      </c>
      <c r="D32" s="40">
        <v>111</v>
      </c>
      <c r="E32" s="41">
        <v>11943821</v>
      </c>
      <c r="F32" s="41">
        <v>6078029</v>
      </c>
      <c r="G32" s="42">
        <v>14147404.880000001</v>
      </c>
      <c r="H32" s="43">
        <v>2389</v>
      </c>
      <c r="I32" s="44">
        <v>36319931</v>
      </c>
      <c r="J32" s="44">
        <v>19733145</v>
      </c>
      <c r="K32" s="45">
        <v>47682132.270000003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 t="s">
        <v>87</v>
      </c>
      <c r="B33" s="38" t="s">
        <v>86</v>
      </c>
      <c r="C33" s="39"/>
      <c r="D33" s="40">
        <v>46</v>
      </c>
      <c r="E33" s="41">
        <v>4641809</v>
      </c>
      <c r="F33" s="41">
        <v>2343871</v>
      </c>
      <c r="G33" s="42">
        <v>4596247.9800000004</v>
      </c>
      <c r="H33" s="43">
        <v>692</v>
      </c>
      <c r="I33" s="44">
        <v>12813363</v>
      </c>
      <c r="J33" s="44">
        <v>6821834</v>
      </c>
      <c r="K33" s="45">
        <v>10631017.869999999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 t="s">
        <v>85</v>
      </c>
      <c r="B34" s="38" t="s">
        <v>84</v>
      </c>
      <c r="C34" s="39"/>
      <c r="D34" s="40">
        <v>28</v>
      </c>
      <c r="E34" s="41">
        <v>3392816</v>
      </c>
      <c r="F34" s="41">
        <v>1777845</v>
      </c>
      <c r="G34" s="42">
        <v>8041713.0300000003</v>
      </c>
      <c r="H34" s="43">
        <v>1466</v>
      </c>
      <c r="I34" s="44">
        <v>9677326</v>
      </c>
      <c r="J34" s="44">
        <v>5544739</v>
      </c>
      <c r="K34" s="45">
        <v>41008308.380000003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 t="s">
        <v>83</v>
      </c>
      <c r="B35" s="38" t="s">
        <v>82</v>
      </c>
      <c r="C35" s="39">
        <v>605904.46999999997</v>
      </c>
      <c r="D35" s="40">
        <v>95</v>
      </c>
      <c r="E35" s="41">
        <v>10096015</v>
      </c>
      <c r="F35" s="41">
        <v>5126416</v>
      </c>
      <c r="G35" s="42">
        <v>25335931.960000001</v>
      </c>
      <c r="H35" s="43">
        <v>4106</v>
      </c>
      <c r="I35" s="44">
        <v>31348087</v>
      </c>
      <c r="J35" s="44">
        <v>17252652</v>
      </c>
      <c r="K35" s="45">
        <v>87659676.150000006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 t="s">
        <v>81</v>
      </c>
      <c r="B36" s="38" t="s">
        <v>80</v>
      </c>
      <c r="C36" s="39">
        <v>340776.29999999999</v>
      </c>
      <c r="D36" s="40">
        <v>117</v>
      </c>
      <c r="E36" s="41">
        <v>12514033</v>
      </c>
      <c r="F36" s="41">
        <v>6307263</v>
      </c>
      <c r="G36" s="42">
        <v>41816559.170000002</v>
      </c>
      <c r="H36" s="43">
        <v>3721</v>
      </c>
      <c r="I36" s="44">
        <v>38483525</v>
      </c>
      <c r="J36" s="44">
        <v>20938499</v>
      </c>
      <c r="K36" s="45">
        <v>145325816.52000001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 t="s">
        <v>79</v>
      </c>
      <c r="B37" s="38" t="s">
        <v>78</v>
      </c>
      <c r="C37" s="39">
        <v>2142930.98</v>
      </c>
      <c r="D37" s="40">
        <v>114</v>
      </c>
      <c r="E37" s="41">
        <v>12178942</v>
      </c>
      <c r="F37" s="41">
        <v>6136200</v>
      </c>
      <c r="G37" s="42">
        <v>117922609.63</v>
      </c>
      <c r="H37" s="43">
        <v>3150</v>
      </c>
      <c r="I37" s="44">
        <v>37704794</v>
      </c>
      <c r="J37" s="44">
        <v>20414217</v>
      </c>
      <c r="K37" s="45">
        <v>357326494.47000003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 t="s">
        <v>77</v>
      </c>
      <c r="B38" s="38" t="s">
        <v>124</v>
      </c>
      <c r="C38" s="39"/>
      <c r="D38" s="40">
        <v>7</v>
      </c>
      <c r="E38" s="41">
        <v>592367</v>
      </c>
      <c r="F38" s="41">
        <v>297588</v>
      </c>
      <c r="G38" s="42">
        <v>2907458.7000000002</v>
      </c>
      <c r="H38" s="43">
        <v>81</v>
      </c>
      <c r="I38" s="44">
        <v>1395057</v>
      </c>
      <c r="J38" s="44">
        <v>741431</v>
      </c>
      <c r="K38" s="45">
        <v>5990414.0999999996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 t="s">
        <v>76</v>
      </c>
      <c r="B39" s="38" t="s">
        <v>122</v>
      </c>
      <c r="C39" s="39">
        <v>5993.1099999999997</v>
      </c>
      <c r="D39" s="40">
        <v>63</v>
      </c>
      <c r="E39" s="41">
        <v>6575809</v>
      </c>
      <c r="F39" s="41">
        <v>3314451</v>
      </c>
      <c r="G39" s="42">
        <v>19855990.800000001</v>
      </c>
      <c r="H39" s="43">
        <v>810</v>
      </c>
      <c r="I39" s="44">
        <v>20471049</v>
      </c>
      <c r="J39" s="44">
        <v>10726377</v>
      </c>
      <c r="K39" s="45">
        <v>65253167.450000003</v>
      </c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 t="s">
        <v>75</v>
      </c>
      <c r="B40" s="38" t="s">
        <v>120</v>
      </c>
      <c r="C40" s="39">
        <v>2045</v>
      </c>
      <c r="D40" s="40">
        <v>85</v>
      </c>
      <c r="E40" s="41">
        <v>9210990</v>
      </c>
      <c r="F40" s="41">
        <v>4679368</v>
      </c>
      <c r="G40" s="42">
        <v>20716517.210000001</v>
      </c>
      <c r="H40" s="43">
        <v>1137</v>
      </c>
      <c r="I40" s="44">
        <v>27799471</v>
      </c>
      <c r="J40" s="44">
        <v>14749789</v>
      </c>
      <c r="K40" s="45">
        <v>72063038.129999995</v>
      </c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 t="s">
        <v>74</v>
      </c>
      <c r="B41" s="38" t="s">
        <v>118</v>
      </c>
      <c r="C41" s="39">
        <v>1536228.5800000001</v>
      </c>
      <c r="D41" s="40">
        <v>76</v>
      </c>
      <c r="E41" s="41">
        <v>8187993</v>
      </c>
      <c r="F41" s="41">
        <v>4181489</v>
      </c>
      <c r="G41" s="42">
        <v>31501721.789999999</v>
      </c>
      <c r="H41" s="43">
        <v>1212</v>
      </c>
      <c r="I41" s="44">
        <v>25788875</v>
      </c>
      <c r="J41" s="44">
        <v>13737450</v>
      </c>
      <c r="K41" s="45">
        <v>92948808.790000007</v>
      </c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 t="s">
        <v>73</v>
      </c>
      <c r="B42" s="38" t="s">
        <v>72</v>
      </c>
      <c r="C42" s="39">
        <v>3267</v>
      </c>
      <c r="D42" s="40">
        <v>83</v>
      </c>
      <c r="E42" s="41">
        <v>8866963</v>
      </c>
      <c r="F42" s="41">
        <v>4436237</v>
      </c>
      <c r="G42" s="42">
        <v>6259827.4500000002</v>
      </c>
      <c r="H42" s="43">
        <v>894</v>
      </c>
      <c r="I42" s="44">
        <v>22143319</v>
      </c>
      <c r="J42" s="44">
        <v>11760203</v>
      </c>
      <c r="K42" s="45">
        <v>21063066.390000001</v>
      </c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 t="s">
        <v>71</v>
      </c>
      <c r="B43" s="38" t="s">
        <v>70</v>
      </c>
      <c r="C43" s="39"/>
      <c r="D43" s="40">
        <v>18</v>
      </c>
      <c r="E43" s="41">
        <v>1871535</v>
      </c>
      <c r="F43" s="41">
        <v>967110</v>
      </c>
      <c r="G43" s="42">
        <v>11586304.32</v>
      </c>
      <c r="H43" s="43">
        <v>123</v>
      </c>
      <c r="I43" s="44">
        <v>5001597</v>
      </c>
      <c r="J43" s="44">
        <v>2645504</v>
      </c>
      <c r="K43" s="45">
        <v>12267932.060000001</v>
      </c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 t="s">
        <v>69</v>
      </c>
      <c r="B44" s="38" t="s">
        <v>68</v>
      </c>
      <c r="C44" s="39">
        <v>595397.29000000004</v>
      </c>
      <c r="D44" s="40">
        <v>99</v>
      </c>
      <c r="E44" s="41">
        <v>10928931</v>
      </c>
      <c r="F44" s="41">
        <v>5501899</v>
      </c>
      <c r="G44" s="42">
        <v>25094789.359999999</v>
      </c>
      <c r="H44" s="43">
        <v>2239</v>
      </c>
      <c r="I44" s="44">
        <v>32768594</v>
      </c>
      <c r="J44" s="44">
        <v>17541571</v>
      </c>
      <c r="K44" s="45">
        <v>87740067.549999997</v>
      </c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 t="s">
        <v>67</v>
      </c>
      <c r="B45" s="38" t="s">
        <v>66</v>
      </c>
      <c r="C45" s="39"/>
      <c r="D45" s="40">
        <v>46</v>
      </c>
      <c r="E45" s="41">
        <v>5057303</v>
      </c>
      <c r="F45" s="41">
        <v>2755963</v>
      </c>
      <c r="G45" s="42">
        <v>12814074.470000001</v>
      </c>
      <c r="H45" s="43">
        <v>731</v>
      </c>
      <c r="I45" s="44">
        <v>13004558</v>
      </c>
      <c r="J45" s="44">
        <v>7261162</v>
      </c>
      <c r="K45" s="45">
        <v>28596655.899999999</v>
      </c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 t="s">
        <v>65</v>
      </c>
      <c r="B46" s="38" t="s">
        <v>64</v>
      </c>
      <c r="C46" s="39"/>
      <c r="D46" s="40">
        <v>16</v>
      </c>
      <c r="E46" s="41">
        <v>1660745</v>
      </c>
      <c r="F46" s="41">
        <v>809623</v>
      </c>
      <c r="G46" s="42">
        <v>2280117.73</v>
      </c>
      <c r="H46" s="43">
        <v>633</v>
      </c>
      <c r="I46" s="44">
        <v>6197619</v>
      </c>
      <c r="J46" s="44">
        <v>3481053</v>
      </c>
      <c r="K46" s="45">
        <v>6050642.3499999996</v>
      </c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 t="s">
        <v>63</v>
      </c>
      <c r="B47" s="38" t="s">
        <v>62</v>
      </c>
      <c r="C47" s="39"/>
      <c r="D47" s="40">
        <v>32</v>
      </c>
      <c r="E47" s="41">
        <v>3555703</v>
      </c>
      <c r="F47" s="41">
        <v>2014289</v>
      </c>
      <c r="G47" s="42">
        <v>10533956.74</v>
      </c>
      <c r="H47" s="43">
        <v>175</v>
      </c>
      <c r="I47" s="44">
        <v>8496618</v>
      </c>
      <c r="J47" s="44">
        <v>4768354</v>
      </c>
      <c r="K47" s="45">
        <v>22546013.550000001</v>
      </c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 t="s">
        <v>60</v>
      </c>
      <c r="B48" s="38" t="s">
        <v>58</v>
      </c>
      <c r="C48" s="39">
        <v>10992.440000000001</v>
      </c>
      <c r="D48" s="40">
        <v>73</v>
      </c>
      <c r="E48" s="41">
        <v>8248814</v>
      </c>
      <c r="F48" s="41">
        <v>4240884</v>
      </c>
      <c r="G48" s="42">
        <v>22887410.289999999</v>
      </c>
      <c r="H48" s="43">
        <v>809</v>
      </c>
      <c r="I48" s="44">
        <v>23428347</v>
      </c>
      <c r="J48" s="44">
        <v>12407672</v>
      </c>
      <c r="K48" s="45">
        <v>57114102.369999997</v>
      </c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 t="s">
        <v>56</v>
      </c>
      <c r="B49" s="38" t="s">
        <v>54</v>
      </c>
      <c r="C49" s="39">
        <v>123337.25999999999</v>
      </c>
      <c r="D49" s="40">
        <v>115</v>
      </c>
      <c r="E49" s="41">
        <v>12206665</v>
      </c>
      <c r="F49" s="41">
        <v>6183126</v>
      </c>
      <c r="G49" s="42">
        <v>31591252.09</v>
      </c>
      <c r="H49" s="43">
        <v>1880</v>
      </c>
      <c r="I49" s="44">
        <v>34927454</v>
      </c>
      <c r="J49" s="44">
        <v>18569240</v>
      </c>
      <c r="K49" s="45">
        <v>85270720.349999994</v>
      </c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 t="s">
        <v>53</v>
      </c>
      <c r="B50" s="38" t="s">
        <v>52</v>
      </c>
      <c r="C50" s="39"/>
      <c r="D50" s="40">
        <v>19</v>
      </c>
      <c r="E50" s="41">
        <v>2467429</v>
      </c>
      <c r="F50" s="41">
        <v>1253117</v>
      </c>
      <c r="G50" s="42">
        <v>397097.89000000001</v>
      </c>
      <c r="H50" s="43">
        <v>196</v>
      </c>
      <c r="I50" s="44">
        <v>6644947</v>
      </c>
      <c r="J50" s="44">
        <v>3524855</v>
      </c>
      <c r="K50" s="45">
        <v>3356469.2000000002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 t="s">
        <v>51</v>
      </c>
      <c r="B51" s="38" t="s">
        <v>50</v>
      </c>
      <c r="C51" s="39">
        <v>123337.25999999999</v>
      </c>
      <c r="D51" s="40">
        <v>115</v>
      </c>
      <c r="E51" s="41">
        <v>12206665</v>
      </c>
      <c r="F51" s="41">
        <v>6183126</v>
      </c>
      <c r="G51" s="42">
        <v>31194154.199999999</v>
      </c>
      <c r="H51" s="43">
        <v>1788</v>
      </c>
      <c r="I51" s="44">
        <v>34237574</v>
      </c>
      <c r="J51" s="44">
        <v>18168212</v>
      </c>
      <c r="K51" s="45">
        <v>81914251.150000006</v>
      </c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 t="s">
        <v>49</v>
      </c>
      <c r="B52" s="38" t="s">
        <v>48</v>
      </c>
      <c r="C52" s="39">
        <v>939485.12</v>
      </c>
      <c r="D52" s="40">
        <v>118</v>
      </c>
      <c r="E52" s="41">
        <v>12584483</v>
      </c>
      <c r="F52" s="41">
        <v>6366643</v>
      </c>
      <c r="G52" s="42">
        <v>425350855.52999997</v>
      </c>
      <c r="H52" s="43">
        <v>5792</v>
      </c>
      <c r="I52" s="44">
        <v>40538288</v>
      </c>
      <c r="J52" s="44">
        <v>22369192</v>
      </c>
      <c r="K52" s="45">
        <v>1434408376.3299999</v>
      </c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 t="s">
        <v>47</v>
      </c>
      <c r="B53" s="38" t="s">
        <v>46</v>
      </c>
      <c r="C53" s="39">
        <v>295195.54999999999</v>
      </c>
      <c r="D53" s="40">
        <v>118</v>
      </c>
      <c r="E53" s="41">
        <v>12584483</v>
      </c>
      <c r="F53" s="41">
        <v>6366643</v>
      </c>
      <c r="G53" s="42">
        <v>213089370.02000001</v>
      </c>
      <c r="H53" s="43">
        <v>2731</v>
      </c>
      <c r="I53" s="44">
        <v>39161893</v>
      </c>
      <c r="J53" s="44">
        <v>21152072</v>
      </c>
      <c r="K53" s="45">
        <v>713534281.46000004</v>
      </c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 t="s">
        <v>45</v>
      </c>
      <c r="B54" s="38" t="s">
        <v>44</v>
      </c>
      <c r="C54" s="39">
        <v>346343.82000000001</v>
      </c>
      <c r="D54" s="40">
        <v>118</v>
      </c>
      <c r="E54" s="41">
        <v>12584483</v>
      </c>
      <c r="F54" s="41">
        <v>6366643</v>
      </c>
      <c r="G54" s="42">
        <v>69298809.359999999</v>
      </c>
      <c r="H54" s="43">
        <v>3798</v>
      </c>
      <c r="I54" s="44">
        <v>39076984</v>
      </c>
      <c r="J54" s="44">
        <v>21230104</v>
      </c>
      <c r="K54" s="45">
        <v>199482379.46000001</v>
      </c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 t="s">
        <v>43</v>
      </c>
      <c r="B55" s="38" t="s">
        <v>42</v>
      </c>
      <c r="C55" s="39">
        <v>169179.01999999999</v>
      </c>
      <c r="D55" s="40">
        <v>118</v>
      </c>
      <c r="E55" s="41">
        <v>12584483</v>
      </c>
      <c r="F55" s="41">
        <v>6366643</v>
      </c>
      <c r="G55" s="42">
        <v>31800007.879999999</v>
      </c>
      <c r="H55" s="43">
        <v>3488</v>
      </c>
      <c r="I55" s="44">
        <v>38806084</v>
      </c>
      <c r="J55" s="44">
        <v>21030767</v>
      </c>
      <c r="K55" s="45">
        <v>105677013.95999999</v>
      </c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 t="s">
        <v>41</v>
      </c>
      <c r="B56" s="38" t="s">
        <v>40</v>
      </c>
      <c r="C56" s="39"/>
      <c r="D56" s="40">
        <v>2</v>
      </c>
      <c r="E56" s="41">
        <v>124849</v>
      </c>
      <c r="F56" s="41">
        <v>83996</v>
      </c>
      <c r="G56" s="42">
        <v>553392.43000000005</v>
      </c>
      <c r="H56" s="43">
        <v>46</v>
      </c>
      <c r="I56" s="44">
        <v>425475</v>
      </c>
      <c r="J56" s="44">
        <v>285912</v>
      </c>
      <c r="K56" s="45">
        <v>1614185.0800000001</v>
      </c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 t="s">
        <v>39</v>
      </c>
      <c r="B57" s="38" t="s">
        <v>38</v>
      </c>
      <c r="C57" s="39"/>
      <c r="D57" s="40"/>
      <c r="E57" s="41"/>
      <c r="F57" s="41"/>
      <c r="G57" s="42"/>
      <c r="H57" s="43">
        <v>31</v>
      </c>
      <c r="I57" s="44">
        <v>127185</v>
      </c>
      <c r="J57" s="44">
        <v>69890</v>
      </c>
      <c r="K57" s="45">
        <v>147791.79999999999</v>
      </c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 t="s">
        <v>25</v>
      </c>
      <c r="B58" s="38" t="s">
        <v>23</v>
      </c>
      <c r="C58" s="39"/>
      <c r="D58" s="40">
        <v>39</v>
      </c>
      <c r="E58" s="41">
        <v>4797962</v>
      </c>
      <c r="F58" s="41">
        <v>2472909</v>
      </c>
      <c r="G58" s="42">
        <v>19559878.93</v>
      </c>
      <c r="H58" s="43">
        <v>481</v>
      </c>
      <c r="I58" s="44">
        <v>17351951</v>
      </c>
      <c r="J58" s="44">
        <v>9194284</v>
      </c>
      <c r="K58" s="45">
        <v>46039472.43</v>
      </c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 t="s">
        <v>32</v>
      </c>
      <c r="B59" s="38" t="s">
        <v>14</v>
      </c>
      <c r="C59" s="39">
        <v>14220</v>
      </c>
      <c r="D59" s="40">
        <v>60</v>
      </c>
      <c r="E59" s="41">
        <v>7302087</v>
      </c>
      <c r="F59" s="41">
        <v>3674693</v>
      </c>
      <c r="G59" s="42">
        <v>11047105.98</v>
      </c>
      <c r="H59" s="43">
        <v>780</v>
      </c>
      <c r="I59" s="44">
        <v>21260911</v>
      </c>
      <c r="J59" s="44">
        <v>11257392</v>
      </c>
      <c r="K59" s="45">
        <v>79813748.909999996</v>
      </c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 t="s">
        <v>17</v>
      </c>
      <c r="B60" s="38" t="s">
        <v>21</v>
      </c>
      <c r="C60" s="39"/>
      <c r="D60" s="40">
        <v>46</v>
      </c>
      <c r="E60" s="41">
        <v>4278386</v>
      </c>
      <c r="F60" s="41">
        <v>2171094</v>
      </c>
      <c r="G60" s="42">
        <v>2813578.3399999999</v>
      </c>
      <c r="H60" s="43">
        <v>941</v>
      </c>
      <c r="I60" s="44">
        <v>15706800</v>
      </c>
      <c r="J60" s="44">
        <v>8369149</v>
      </c>
      <c r="K60" s="45">
        <v>11439452.02</v>
      </c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 t="s">
        <v>154</v>
      </c>
      <c r="B61" s="38" t="s">
        <v>155</v>
      </c>
      <c r="C61" s="39">
        <v>114546.73</v>
      </c>
      <c r="D61" s="40">
        <v>118</v>
      </c>
      <c r="E61" s="41">
        <v>12584483</v>
      </c>
      <c r="F61" s="41">
        <v>6366643</v>
      </c>
      <c r="G61" s="42">
        <v>77188712.590000004</v>
      </c>
      <c r="H61" s="43">
        <v>5707</v>
      </c>
      <c r="I61" s="44">
        <v>40445795</v>
      </c>
      <c r="J61" s="44">
        <v>22292978</v>
      </c>
      <c r="K61" s="45">
        <v>276660051.20999998</v>
      </c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