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8" yWindow="-108" windowWidth="23256" windowHeight="12456"/>
  </bookViews>
  <sheets>
    <sheet name="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78" i="1" l="1"/>
  <c r="I59" i="1"/>
  <c r="I54" i="1"/>
  <c r="I49" i="1"/>
  <c r="C65" i="1"/>
  <c r="F59" i="1"/>
  <c r="E59" i="1"/>
  <c r="F49" i="1"/>
  <c r="E49" i="1"/>
  <c r="E43" i="1"/>
  <c r="E38" i="1"/>
  <c r="F54" i="1"/>
  <c r="E54" i="1"/>
  <c r="I43" i="1"/>
  <c r="C79" i="1" l="1"/>
  <c r="C78" i="1"/>
  <c r="I38" i="1"/>
  <c r="I26" i="1"/>
  <c r="F43" i="1"/>
  <c r="I32" i="1"/>
  <c r="F38" i="1"/>
  <c r="E32" i="1"/>
  <c r="F32" i="1" s="1"/>
  <c r="I10" i="1"/>
  <c r="I20" i="1"/>
  <c r="I15" i="1"/>
  <c r="E26" i="1"/>
  <c r="F26" i="1" s="1"/>
  <c r="E20" i="1"/>
  <c r="F20" i="1" s="1"/>
  <c r="E15" i="1"/>
  <c r="F15" i="1" s="1"/>
  <c r="E10" i="1"/>
  <c r="F10" i="1" s="1"/>
  <c r="E5" i="1"/>
  <c r="C71" i="1"/>
  <c r="I5" i="1" l="1"/>
  <c r="I65" i="1" s="1"/>
  <c r="F5" i="1"/>
  <c r="F65" i="1" s="1"/>
  <c r="I66" i="1" l="1"/>
  <c r="F66" i="1" l="1"/>
</calcChain>
</file>

<file path=xl/sharedStrings.xml><?xml version="1.0" encoding="utf-8"?>
<sst xmlns="http://schemas.openxmlformats.org/spreadsheetml/2006/main" count="152" uniqueCount="97">
  <si>
    <t>MES</t>
  </si>
  <si>
    <t>MEDIO</t>
  </si>
  <si>
    <t>PLAN DE MEDIOS</t>
  </si>
  <si>
    <t>TOTAL PLAN DE MEDIOS</t>
  </si>
  <si>
    <t>FACTURA Nº</t>
  </si>
  <si>
    <t>FECHA</t>
  </si>
  <si>
    <t>IMPORTE FRA.</t>
  </si>
  <si>
    <t>OBSERVACIONES</t>
  </si>
  <si>
    <t>PUBLICACIONES</t>
  </si>
  <si>
    <t>NEWFOCO</t>
  </si>
  <si>
    <t>CAMPAÑA</t>
  </si>
  <si>
    <t>PRENSA PAPEL</t>
  </si>
  <si>
    <t>PRENSA ON LINE</t>
  </si>
  <si>
    <t>RR.SS. Y PROGRAMATICA</t>
  </si>
  <si>
    <t>TOTAL P. M. (IVA INCLUIDO)</t>
  </si>
  <si>
    <t>COMISION AGENCIA</t>
  </si>
  <si>
    <t>GESTIÓN RRSS Y PROGRAMÁTICA</t>
  </si>
  <si>
    <t>DIC. 23</t>
  </si>
  <si>
    <t>SIENTE LA NAVIDAD</t>
  </si>
  <si>
    <t>Presupuesto de 2024</t>
  </si>
  <si>
    <t>Se abona en  2024</t>
  </si>
  <si>
    <t>CONTROL CAMPAÑAS 2024</t>
  </si>
  <si>
    <t>ENERO 24</t>
  </si>
  <si>
    <t>FEBRERO 24</t>
  </si>
  <si>
    <t>ABRIL 24</t>
  </si>
  <si>
    <t>MARZO 24</t>
  </si>
  <si>
    <t>MAYO 24</t>
  </si>
  <si>
    <t>JUNIO 24</t>
  </si>
  <si>
    <t>JULIO 24</t>
  </si>
  <si>
    <t>OCTUBRE 24</t>
  </si>
  <si>
    <t>SEPT- 24</t>
  </si>
  <si>
    <t>NOV-24</t>
  </si>
  <si>
    <t>RC-920239000217</t>
  </si>
  <si>
    <t>AD-920239000382</t>
  </si>
  <si>
    <t>AD-920239000393</t>
  </si>
  <si>
    <t>IMPORTE GASTO DISPONIBLE HASTA 10 -09-2024</t>
  </si>
  <si>
    <t xml:space="preserve">GASTADO </t>
  </si>
  <si>
    <t>BONODEPORTE</t>
  </si>
  <si>
    <t>RESTO EJECUTADO</t>
  </si>
  <si>
    <t>RESTO PREVISTO</t>
  </si>
  <si>
    <t>NUEVO SISTEMA ESPECIAL DE PAGOS - SEEP</t>
  </si>
  <si>
    <t>APR. 05-02</t>
  </si>
  <si>
    <t xml:space="preserve">NO publicadas 3 </t>
  </si>
  <si>
    <t>C24-38</t>
  </si>
  <si>
    <t>APR. 05-03</t>
  </si>
  <si>
    <t>RADIO</t>
  </si>
  <si>
    <t>NUEVO CHAT VIRTUAL MIGUEL</t>
  </si>
  <si>
    <t>FIESTAS DE SAN JOSÉ 2024</t>
  </si>
  <si>
    <t>No se publica Inf&amp;ocio</t>
  </si>
  <si>
    <t>Fact. C24-56 erronea</t>
  </si>
  <si>
    <t>15.091,00 x mes</t>
  </si>
  <si>
    <t>503,03 x dia</t>
  </si>
  <si>
    <t>11-09-2024 A 30-11-2024 / 3 meses + 20 dias</t>
  </si>
  <si>
    <t>2024</t>
  </si>
  <si>
    <t>2025</t>
  </si>
  <si>
    <t>Importe  anual 149.662,88 €, excluido IVA</t>
  </si>
  <si>
    <t>IMPORTE PREVISTO 3ª RENOVACIÓN NEW FOCO</t>
  </si>
  <si>
    <t>SALDO 2023 - 2ª REN. AD 920230003089</t>
  </si>
  <si>
    <t>TOTAL PREVISTO HASTA JUL 24</t>
  </si>
  <si>
    <t>No se publica:</t>
  </si>
  <si>
    <t xml:space="preserve"> La voz de La sierra</t>
  </si>
  <si>
    <t>Tu revista</t>
  </si>
  <si>
    <t>FERIA DEL LIBRO LAS ROZAS 2024</t>
  </si>
  <si>
    <t>C24-97</t>
  </si>
  <si>
    <t>se devuelve 07-05</t>
  </si>
  <si>
    <t>Aprobada 08-05</t>
  </si>
  <si>
    <t xml:space="preserve">Expte. </t>
  </si>
  <si>
    <t>RC24/92</t>
  </si>
  <si>
    <t>se aprueba rect. 15-05</t>
  </si>
  <si>
    <t xml:space="preserve">2835/2024 </t>
  </si>
  <si>
    <t>C24-138</t>
  </si>
  <si>
    <t>Aprobada 29-05-24</t>
  </si>
  <si>
    <t>C24-209</t>
  </si>
  <si>
    <t xml:space="preserve"> Aprobada 04-07-24</t>
  </si>
  <si>
    <t>SISTEMA ESPECIAL DE PAGOS -SEEP-</t>
  </si>
  <si>
    <t>NF MEDIA Pablo Lozano 664 101 488</t>
  </si>
  <si>
    <t>Tu Revista no edición junio 2024</t>
  </si>
  <si>
    <t>*TU REVISTA no hay sacado edición mes de junio. Se precede a eliminar importe correspondiente. Prensa papel 6211,62 €</t>
  </si>
  <si>
    <t>C24-260</t>
  </si>
  <si>
    <t>TB MES DIC 2024+01-01-2025 A  10-09-2025 / 9 meses +  10 días</t>
  </si>
  <si>
    <t>Aprobada 02-09-24</t>
  </si>
  <si>
    <t>aprobado en JG 05/09/24 Comienzo tramitacion Campaña Sept pidiendo a Jorge R. Informe necesidad y Creatividad 12/09/2024</t>
  </si>
  <si>
    <t>C24-299</t>
  </si>
  <si>
    <t>RENOVACIÓN SEPT 2024-JULIO 2025</t>
  </si>
  <si>
    <t>Aprobada 17-09-24</t>
  </si>
  <si>
    <t>FIESTAS SAN MIGUEL 2024</t>
  </si>
  <si>
    <t>PLANTACIÓN FAMILIAR</t>
  </si>
  <si>
    <t>RUTA DE LA TAPA 2024</t>
  </si>
  <si>
    <t>C24-429</t>
  </si>
  <si>
    <t>Aprobada 22-11-2024</t>
  </si>
  <si>
    <t>C24-462</t>
  </si>
  <si>
    <t>Aprobada 17-12-2024</t>
  </si>
  <si>
    <t>C24-572</t>
  </si>
  <si>
    <t>20/42/2024</t>
  </si>
  <si>
    <t>Aprobada 26-12-2024</t>
  </si>
  <si>
    <t>SOBRANTE</t>
  </si>
  <si>
    <t>45,203,54 €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</si>
</sst>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#,##0\ &quot;€&quot;;[Red]\-#,##0\ &quot;€&quot;"/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_-* #,##0.00\ [$€-C0A]_-;\-* #,##0.00\ [$€-C0A]_-;_-* &quot;-&quot;??\ [$€-C0A]_-;_-@_-"/>
    <numFmt numFmtId="165" formatCode="#,##0.00\ &quot;€&quot;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1"/>
      <color theme="8" tint="-0.499984740745262"/>
      <name val="Calibri"/>
      <family val="2"/>
      <scheme val="minor"/>
    </font>
    <font>
      <b/>
      <sz val="12"/>
      <name val="Calibri"/>
      <family val="2"/>
      <scheme val="minor"/>
    </font>
    <font>
      <sz val="8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92D050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52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8" fontId="0" fillId="0" borderId="0" xfId="0" applyNumberFormat="1"/>
    <xf numFmtId="44" fontId="0" fillId="0" borderId="0" xfId="0" applyNumberFormat="1"/>
    <xf numFmtId="164" fontId="0" fillId="0" borderId="0" xfId="0" applyNumberFormat="1"/>
    <xf numFmtId="0" fontId="2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8" fontId="0" fillId="0" borderId="0" xfId="0" applyNumberFormat="1" applyAlignment="1">
      <alignment horizontal="center" vertical="center"/>
    </xf>
    <xf numFmtId="0" fontId="2" fillId="0" borderId="0" xfId="0" applyFont="1"/>
    <xf numFmtId="44" fontId="0" fillId="0" borderId="0" xfId="1" applyFont="1"/>
    <xf numFmtId="165" fontId="0" fillId="0" borderId="0" xfId="1" applyNumberFormat="1" applyFont="1"/>
    <xf numFmtId="165" fontId="0" fillId="0" borderId="0" xfId="0" applyNumberFormat="1"/>
    <xf numFmtId="0" fontId="0" fillId="0" borderId="27" xfId="0" applyBorder="1"/>
    <xf numFmtId="8" fontId="0" fillId="0" borderId="27" xfId="0" applyNumberFormat="1" applyBorder="1"/>
    <xf numFmtId="49" fontId="0" fillId="0" borderId="0" xfId="0" applyNumberFormat="1"/>
    <xf numFmtId="49" fontId="4" fillId="2" borderId="1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44" fontId="0" fillId="0" borderId="0" xfId="1" applyFont="1" applyAlignment="1">
      <alignment horizontal="center"/>
    </xf>
    <xf numFmtId="44" fontId="4" fillId="2" borderId="4" xfId="1" applyFont="1" applyFill="1" applyBorder="1" applyAlignment="1">
      <alignment horizontal="center" vertical="center"/>
    </xf>
    <xf numFmtId="44" fontId="0" fillId="0" borderId="0" xfId="1" applyFont="1" applyBorder="1" applyAlignment="1">
      <alignment horizontal="right"/>
    </xf>
    <xf numFmtId="44" fontId="0" fillId="0" borderId="27" xfId="1" applyFont="1" applyBorder="1"/>
    <xf numFmtId="44" fontId="6" fillId="0" borderId="0" xfId="1" applyFont="1" applyAlignment="1">
      <alignment horizontal="center" vertical="center"/>
    </xf>
    <xf numFmtId="44" fontId="0" fillId="0" borderId="0" xfId="1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8" fontId="0" fillId="0" borderId="0" xfId="1" applyNumberFormat="1" applyFont="1"/>
    <xf numFmtId="165" fontId="2" fillId="0" borderId="0" xfId="0" applyNumberFormat="1" applyFont="1"/>
    <xf numFmtId="164" fontId="0" fillId="0" borderId="0" xfId="1" applyNumberFormat="1" applyFont="1" applyFill="1" applyAlignment="1">
      <alignment horizontal="right"/>
    </xf>
    <xf numFmtId="0" fontId="0" fillId="0" borderId="0" xfId="0" applyAlignment="1">
      <alignment horizontal="right" vertical="center"/>
    </xf>
    <xf numFmtId="49" fontId="2" fillId="0" borderId="0" xfId="0" applyNumberFormat="1" applyFont="1" applyAlignment="1">
      <alignment horizontal="center" vertical="center"/>
    </xf>
    <xf numFmtId="0" fontId="0" fillId="0" borderId="0" xfId="0" applyAlignment="1">
      <alignment horizontal="right"/>
    </xf>
    <xf numFmtId="4" fontId="0" fillId="0" borderId="0" xfId="0" applyNumberFormat="1"/>
    <xf numFmtId="1" fontId="0" fillId="0" borderId="0" xfId="0" applyNumberFormat="1"/>
    <xf numFmtId="0" fontId="0" fillId="4" borderId="21" xfId="0" applyFill="1" applyBorder="1"/>
    <xf numFmtId="0" fontId="0" fillId="4" borderId="17" xfId="0" applyFill="1" applyBorder="1"/>
    <xf numFmtId="44" fontId="0" fillId="4" borderId="26" xfId="1" applyFont="1" applyFill="1" applyBorder="1" applyAlignment="1">
      <alignment horizontal="right"/>
    </xf>
    <xf numFmtId="44" fontId="0" fillId="4" borderId="9" xfId="1" applyFont="1" applyFill="1" applyBorder="1" applyAlignment="1">
      <alignment horizontal="right"/>
    </xf>
    <xf numFmtId="0" fontId="0" fillId="4" borderId="13" xfId="0" applyFill="1" applyBorder="1"/>
    <xf numFmtId="8" fontId="0" fillId="0" borderId="0" xfId="1" applyNumberFormat="1" applyFont="1" applyFill="1" applyAlignment="1">
      <alignment horizontal="right" vertical="center"/>
    </xf>
    <xf numFmtId="1" fontId="0" fillId="0" borderId="0" xfId="1" applyNumberFormat="1" applyFont="1" applyFill="1"/>
    <xf numFmtId="8" fontId="5" fillId="0" borderId="0" xfId="1" applyNumberFormat="1" applyFont="1" applyFill="1" applyAlignment="1">
      <alignment horizontal="right" vertical="center"/>
    </xf>
    <xf numFmtId="44" fontId="0" fillId="0" borderId="0" xfId="1" applyFont="1" applyFill="1"/>
    <xf numFmtId="44" fontId="0" fillId="0" borderId="0" xfId="1" applyFont="1" applyBorder="1"/>
    <xf numFmtId="0" fontId="6" fillId="0" borderId="0" xfId="0" applyFont="1" applyAlignment="1">
      <alignment horizontal="center" vertical="center"/>
    </xf>
    <xf numFmtId="44" fontId="0" fillId="0" borderId="0" xfId="1" applyFont="1" applyFill="1" applyBorder="1" applyAlignment="1">
      <alignment horizontal="right"/>
    </xf>
    <xf numFmtId="8" fontId="0" fillId="0" borderId="0" xfId="0" applyNumberFormat="1" applyAlignment="1">
      <alignment horizontal="right" vertical="center"/>
    </xf>
    <xf numFmtId="44" fontId="0" fillId="0" borderId="0" xfId="1" applyFont="1" applyFill="1" applyBorder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64" fontId="0" fillId="0" borderId="0" xfId="1" applyNumberFormat="1" applyFont="1" applyFill="1" applyBorder="1"/>
    <xf numFmtId="44" fontId="3" fillId="0" borderId="0" xfId="0" applyNumberFormat="1" applyFont="1"/>
    <xf numFmtId="0" fontId="8" fillId="0" borderId="0" xfId="0" applyFont="1" applyAlignment="1">
      <alignment horizontal="center" vertical="center"/>
    </xf>
    <xf numFmtId="0" fontId="9" fillId="0" borderId="0" xfId="0" applyFont="1"/>
    <xf numFmtId="8" fontId="8" fillId="3" borderId="0" xfId="1" applyNumberFormat="1" applyFont="1" applyFill="1" applyBorder="1"/>
    <xf numFmtId="44" fontId="6" fillId="0" borderId="0" xfId="1" applyFont="1" applyFill="1" applyAlignment="1">
      <alignment horizontal="center" vertical="center"/>
    </xf>
    <xf numFmtId="49" fontId="0" fillId="0" borderId="0" xfId="0" applyNumberFormat="1" applyAlignment="1">
      <alignment horizontal="right"/>
    </xf>
    <xf numFmtId="44" fontId="0" fillId="0" borderId="0" xfId="1" applyFont="1" applyFill="1" applyAlignment="1">
      <alignment horizontal="right" vertical="center"/>
    </xf>
    <xf numFmtId="44" fontId="0" fillId="0" borderId="0" xfId="1" applyFont="1" applyFill="1" applyAlignment="1">
      <alignment horizontal="center"/>
    </xf>
    <xf numFmtId="8" fontId="0" fillId="3" borderId="0" xfId="1" applyNumberFormat="1" applyFont="1" applyFill="1" applyBorder="1" applyAlignment="1">
      <alignment horizontal="center" vertical="center"/>
    </xf>
    <xf numFmtId="8" fontId="2" fillId="0" borderId="0" xfId="0" applyNumberFormat="1" applyFont="1" applyAlignment="1">
      <alignment horizontal="center" vertical="center"/>
    </xf>
    <xf numFmtId="44" fontId="0" fillId="4" borderId="25" xfId="1" applyFont="1" applyFill="1" applyBorder="1" applyAlignment="1">
      <alignment horizontal="right"/>
    </xf>
    <xf numFmtId="164" fontId="0" fillId="4" borderId="21" xfId="1" applyNumberFormat="1" applyFont="1" applyFill="1" applyBorder="1"/>
    <xf numFmtId="0" fontId="0" fillId="4" borderId="31" xfId="0" applyFill="1" applyBorder="1"/>
    <xf numFmtId="164" fontId="0" fillId="4" borderId="24" xfId="1" applyNumberFormat="1" applyFont="1" applyFill="1" applyBorder="1"/>
    <xf numFmtId="0" fontId="0" fillId="4" borderId="32" xfId="0" applyFill="1" applyBorder="1"/>
    <xf numFmtId="44" fontId="0" fillId="4" borderId="33" xfId="1" applyFont="1" applyFill="1" applyBorder="1" applyAlignment="1">
      <alignment horizontal="right"/>
    </xf>
    <xf numFmtId="164" fontId="0" fillId="4" borderId="13" xfId="1" applyNumberFormat="1" applyFont="1" applyFill="1" applyBorder="1"/>
    <xf numFmtId="0" fontId="0" fillId="7" borderId="16" xfId="0" applyFill="1" applyBorder="1" applyAlignment="1">
      <alignment horizontal="left" vertical="center"/>
    </xf>
    <xf numFmtId="8" fontId="0" fillId="7" borderId="19" xfId="1" applyNumberFormat="1" applyFont="1" applyFill="1" applyBorder="1" applyAlignment="1">
      <alignment horizontal="right" vertical="center"/>
    </xf>
    <xf numFmtId="164" fontId="0" fillId="7" borderId="18" xfId="0" applyNumberFormat="1" applyFill="1" applyBorder="1" applyAlignment="1">
      <alignment vertical="center"/>
    </xf>
    <xf numFmtId="14" fontId="0" fillId="7" borderId="19" xfId="0" applyNumberFormat="1" applyFill="1" applyBorder="1" applyAlignment="1">
      <alignment vertical="center"/>
    </xf>
    <xf numFmtId="8" fontId="0" fillId="7" borderId="7" xfId="1" applyNumberFormat="1" applyFont="1" applyFill="1" applyBorder="1" applyAlignment="1">
      <alignment horizontal="right" vertical="center"/>
    </xf>
    <xf numFmtId="164" fontId="0" fillId="7" borderId="9" xfId="1" applyNumberFormat="1" applyFont="1" applyFill="1" applyBorder="1" applyAlignment="1">
      <alignment vertical="center"/>
    </xf>
    <xf numFmtId="164" fontId="0" fillId="7" borderId="19" xfId="0" applyNumberFormat="1" applyFill="1" applyBorder="1" applyAlignment="1">
      <alignment vertical="center"/>
    </xf>
    <xf numFmtId="14" fontId="0" fillId="7" borderId="9" xfId="0" applyNumberFormat="1" applyFill="1" applyBorder="1" applyAlignment="1">
      <alignment vertical="center"/>
    </xf>
    <xf numFmtId="0" fontId="0" fillId="7" borderId="13" xfId="0" applyFill="1" applyBorder="1" applyAlignment="1">
      <alignment horizontal="left" vertical="center"/>
    </xf>
    <xf numFmtId="8" fontId="0" fillId="7" borderId="14" xfId="1" applyNumberFormat="1" applyFont="1" applyFill="1" applyBorder="1" applyAlignment="1">
      <alignment horizontal="right" vertical="center"/>
    </xf>
    <xf numFmtId="44" fontId="0" fillId="7" borderId="20" xfId="1" applyFont="1" applyFill="1" applyBorder="1"/>
    <xf numFmtId="14" fontId="0" fillId="7" borderId="14" xfId="0" applyNumberFormat="1" applyFill="1" applyBorder="1"/>
    <xf numFmtId="164" fontId="10" fillId="0" borderId="0" xfId="0" applyNumberFormat="1" applyFont="1"/>
    <xf numFmtId="44" fontId="10" fillId="0" borderId="0" xfId="1" applyFont="1"/>
    <xf numFmtId="0" fontId="10" fillId="0" borderId="0" xfId="0" applyFont="1" applyAlignment="1">
      <alignment horizontal="right" vertical="center"/>
    </xf>
    <xf numFmtId="44" fontId="10" fillId="0" borderId="0" xfId="1" applyFont="1" applyAlignment="1">
      <alignment horizontal="right" vertical="center"/>
    </xf>
    <xf numFmtId="0" fontId="10" fillId="0" borderId="0" xfId="0" applyFont="1"/>
    <xf numFmtId="164" fontId="2" fillId="3" borderId="0" xfId="0" applyNumberFormat="1" applyFont="1" applyFill="1" applyAlignment="1">
      <alignment vertical="center"/>
    </xf>
    <xf numFmtId="0" fontId="11" fillId="0" borderId="0" xfId="0" applyFont="1"/>
    <xf numFmtId="0" fontId="0" fillId="7" borderId="21" xfId="0" applyFill="1" applyBorder="1"/>
    <xf numFmtId="8" fontId="0" fillId="7" borderId="0" xfId="1" applyNumberFormat="1" applyFont="1" applyFill="1"/>
    <xf numFmtId="164" fontId="0" fillId="7" borderId="23" xfId="1" applyNumberFormat="1" applyFont="1" applyFill="1" applyBorder="1"/>
    <xf numFmtId="14" fontId="0" fillId="7" borderId="19" xfId="0" applyNumberFormat="1" applyFill="1" applyBorder="1" applyAlignment="1">
      <alignment horizontal="left" vertical="center"/>
    </xf>
    <xf numFmtId="0" fontId="0" fillId="7" borderId="24" xfId="0" applyFill="1" applyBorder="1"/>
    <xf numFmtId="164" fontId="0" fillId="7" borderId="9" xfId="1" applyNumberFormat="1" applyFont="1" applyFill="1" applyBorder="1"/>
    <xf numFmtId="0" fontId="0" fillId="7" borderId="19" xfId="0" applyFill="1" applyBorder="1" applyAlignment="1">
      <alignment horizontal="center"/>
    </xf>
    <xf numFmtId="0" fontId="0" fillId="7" borderId="17" xfId="0" applyFill="1" applyBorder="1"/>
    <xf numFmtId="44" fontId="0" fillId="7" borderId="26" xfId="1" applyFont="1" applyFill="1" applyBorder="1" applyAlignment="1">
      <alignment horizontal="right"/>
    </xf>
    <xf numFmtId="164" fontId="0" fillId="7" borderId="19" xfId="0" applyNumberFormat="1" applyFill="1" applyBorder="1" applyAlignment="1">
      <alignment horizontal="center"/>
    </xf>
    <xf numFmtId="0" fontId="0" fillId="7" borderId="9" xfId="0" applyFill="1" applyBorder="1" applyAlignment="1">
      <alignment horizontal="center"/>
    </xf>
    <xf numFmtId="8" fontId="0" fillId="7" borderId="9" xfId="1" applyNumberFormat="1" applyFont="1" applyFill="1" applyBorder="1" applyAlignment="1">
      <alignment horizontal="right"/>
    </xf>
    <xf numFmtId="0" fontId="0" fillId="7" borderId="0" xfId="0" applyFill="1"/>
    <xf numFmtId="0" fontId="0" fillId="7" borderId="13" xfId="0" applyFill="1" applyBorder="1"/>
    <xf numFmtId="44" fontId="0" fillId="7" borderId="19" xfId="1" applyFont="1" applyFill="1" applyBorder="1" applyAlignment="1">
      <alignment horizontal="right"/>
    </xf>
    <xf numFmtId="164" fontId="0" fillId="7" borderId="20" xfId="1" applyNumberFormat="1" applyFont="1" applyFill="1" applyBorder="1"/>
    <xf numFmtId="0" fontId="0" fillId="7" borderId="14" xfId="0" applyFill="1" applyBorder="1" applyAlignment="1">
      <alignment horizontal="center"/>
    </xf>
    <xf numFmtId="8" fontId="0" fillId="7" borderId="25" xfId="1" applyNumberFormat="1" applyFont="1" applyFill="1" applyBorder="1" applyAlignment="1">
      <alignment horizontal="right"/>
    </xf>
    <xf numFmtId="14" fontId="0" fillId="7" borderId="19" xfId="0" applyNumberFormat="1" applyFill="1" applyBorder="1" applyAlignment="1">
      <alignment horizontal="center" vertical="center"/>
    </xf>
    <xf numFmtId="8" fontId="0" fillId="7" borderId="26" xfId="1" applyNumberFormat="1" applyFont="1" applyFill="1" applyBorder="1" applyAlignment="1">
      <alignment horizontal="right"/>
    </xf>
    <xf numFmtId="44" fontId="0" fillId="7" borderId="9" xfId="1" applyFont="1" applyFill="1" applyBorder="1" applyAlignment="1">
      <alignment horizontal="right"/>
    </xf>
    <xf numFmtId="0" fontId="0" fillId="8" borderId="16" xfId="0" applyFill="1" applyBorder="1" applyAlignment="1">
      <alignment horizontal="left" vertical="center"/>
    </xf>
    <xf numFmtId="8" fontId="0" fillId="8" borderId="19" xfId="1" applyNumberFormat="1" applyFont="1" applyFill="1" applyBorder="1" applyAlignment="1">
      <alignment horizontal="right" vertical="center"/>
    </xf>
    <xf numFmtId="14" fontId="0" fillId="8" borderId="19" xfId="0" applyNumberFormat="1" applyFill="1" applyBorder="1" applyAlignment="1">
      <alignment vertical="center"/>
    </xf>
    <xf numFmtId="8" fontId="0" fillId="8" borderId="7" xfId="1" applyNumberFormat="1" applyFont="1" applyFill="1" applyBorder="1" applyAlignment="1">
      <alignment horizontal="right" vertical="center"/>
    </xf>
    <xf numFmtId="14" fontId="0" fillId="8" borderId="9" xfId="0" applyNumberFormat="1" applyFill="1" applyBorder="1" applyAlignment="1">
      <alignment vertical="center"/>
    </xf>
    <xf numFmtId="0" fontId="0" fillId="8" borderId="13" xfId="0" applyFill="1" applyBorder="1" applyAlignment="1">
      <alignment horizontal="left" vertical="center"/>
    </xf>
    <xf numFmtId="14" fontId="0" fillId="8" borderId="14" xfId="0" applyNumberFormat="1" applyFill="1" applyBorder="1"/>
    <xf numFmtId="8" fontId="0" fillId="8" borderId="25" xfId="1" applyNumberFormat="1" applyFont="1" applyFill="1" applyBorder="1" applyAlignment="1">
      <alignment horizontal="right"/>
    </xf>
    <xf numFmtId="14" fontId="0" fillId="8" borderId="19" xfId="0" applyNumberFormat="1" applyFill="1" applyBorder="1" applyAlignment="1">
      <alignment horizontal="center" vertical="center"/>
    </xf>
    <xf numFmtId="8" fontId="0" fillId="8" borderId="26" xfId="1" applyNumberFormat="1" applyFont="1" applyFill="1" applyBorder="1" applyAlignment="1">
      <alignment horizontal="right"/>
    </xf>
    <xf numFmtId="0" fontId="0" fillId="8" borderId="19" xfId="0" applyFill="1" applyBorder="1" applyAlignment="1">
      <alignment horizontal="center"/>
    </xf>
    <xf numFmtId="44" fontId="0" fillId="8" borderId="26" xfId="1" applyFont="1" applyFill="1" applyBorder="1" applyAlignment="1">
      <alignment horizontal="right"/>
    </xf>
    <xf numFmtId="8" fontId="0" fillId="8" borderId="9" xfId="1" applyNumberFormat="1" applyFont="1" applyFill="1" applyBorder="1" applyAlignment="1">
      <alignment horizontal="right"/>
    </xf>
    <xf numFmtId="0" fontId="0" fillId="8" borderId="9" xfId="0" applyFill="1" applyBorder="1" applyAlignment="1">
      <alignment horizontal="center"/>
    </xf>
    <xf numFmtId="0" fontId="0" fillId="8" borderId="14" xfId="0" applyFill="1" applyBorder="1" applyAlignment="1">
      <alignment horizontal="center"/>
    </xf>
    <xf numFmtId="0" fontId="2" fillId="9" borderId="0" xfId="0" applyFont="1" applyFill="1"/>
    <xf numFmtId="6" fontId="0" fillId="0" borderId="0" xfId="1" applyNumberFormat="1" applyFont="1"/>
    <xf numFmtId="8" fontId="0" fillId="8" borderId="14" xfId="1" applyNumberFormat="1" applyFont="1" applyFill="1" applyBorder="1" applyAlignment="1">
      <alignment horizontal="right"/>
    </xf>
    <xf numFmtId="44" fontId="0" fillId="7" borderId="25" xfId="1" applyFont="1" applyFill="1" applyBorder="1" applyAlignment="1">
      <alignment horizontal="right"/>
    </xf>
    <xf numFmtId="0" fontId="0" fillId="7" borderId="19" xfId="0" applyFill="1" applyBorder="1"/>
    <xf numFmtId="0" fontId="2" fillId="3" borderId="0" xfId="0" applyFont="1" applyFill="1"/>
    <xf numFmtId="0" fontId="0" fillId="3" borderId="0" xfId="0" applyFill="1"/>
    <xf numFmtId="0" fontId="2" fillId="7" borderId="19" xfId="0" applyFont="1" applyFill="1" applyBorder="1" applyAlignment="1">
      <alignment horizontal="center"/>
    </xf>
    <xf numFmtId="0" fontId="2" fillId="7" borderId="9" xfId="0" applyFont="1" applyFill="1" applyBorder="1" applyAlignment="1">
      <alignment horizontal="center"/>
    </xf>
    <xf numFmtId="14" fontId="2" fillId="7" borderId="14" xfId="0" applyNumberFormat="1" applyFont="1" applyFill="1" applyBorder="1"/>
    <xf numFmtId="14" fontId="2" fillId="7" borderId="9" xfId="0" applyNumberFormat="1" applyFont="1" applyFill="1" applyBorder="1" applyAlignment="1">
      <alignment vertical="center"/>
    </xf>
    <xf numFmtId="0" fontId="2" fillId="6" borderId="33" xfId="0" applyFont="1" applyFill="1" applyBorder="1"/>
    <xf numFmtId="0" fontId="3" fillId="9" borderId="0" xfId="0" applyFont="1" applyFill="1"/>
    <xf numFmtId="0" fontId="2" fillId="0" borderId="10" xfId="0" applyFont="1" applyBorder="1" applyAlignment="1">
      <alignment horizontal="left" vertical="center"/>
    </xf>
    <xf numFmtId="164" fontId="0" fillId="7" borderId="18" xfId="1" applyNumberFormat="1" applyFont="1" applyFill="1" applyBorder="1"/>
    <xf numFmtId="49" fontId="2" fillId="5" borderId="29" xfId="0" applyNumberFormat="1" applyFont="1" applyFill="1" applyBorder="1" applyAlignment="1">
      <alignment horizontal="center" vertical="center"/>
    </xf>
    <xf numFmtId="0" fontId="0" fillId="7" borderId="16" xfId="0" applyFill="1" applyBorder="1"/>
    <xf numFmtId="44" fontId="0" fillId="7" borderId="11" xfId="1" applyFont="1" applyFill="1" applyBorder="1" applyAlignment="1">
      <alignment horizontal="right"/>
    </xf>
    <xf numFmtId="164" fontId="0" fillId="7" borderId="34" xfId="1" applyNumberFormat="1" applyFont="1" applyFill="1" applyBorder="1"/>
    <xf numFmtId="0" fontId="0" fillId="7" borderId="7" xfId="0" applyFill="1" applyBorder="1"/>
    <xf numFmtId="0" fontId="0" fillId="8" borderId="35" xfId="0" applyFill="1" applyBorder="1" applyAlignment="1">
      <alignment horizontal="left" vertical="center"/>
    </xf>
    <xf numFmtId="8" fontId="0" fillId="0" borderId="0" xfId="0" applyNumberFormat="1" applyAlignment="1">
      <alignment vertical="center"/>
    </xf>
    <xf numFmtId="164" fontId="2" fillId="8" borderId="19" xfId="0" applyNumberFormat="1" applyFont="1" applyFill="1" applyBorder="1" applyAlignment="1">
      <alignment vertical="center"/>
    </xf>
    <xf numFmtId="44" fontId="2" fillId="0" borderId="0" xfId="0" applyNumberFormat="1" applyFont="1"/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8" borderId="8" xfId="0" applyNumberFormat="1" applyFill="1" applyBorder="1" applyAlignment="1">
      <alignment horizontal="center" vertical="center"/>
    </xf>
    <xf numFmtId="14" fontId="0" fillId="8" borderId="11" xfId="0" applyNumberFormat="1" applyFill="1" applyBorder="1" applyAlignment="1">
      <alignment horizontal="center" vertical="center"/>
    </xf>
    <xf numFmtId="14" fontId="0" fillId="8" borderId="15" xfId="0" applyNumberFormat="1" applyFill="1" applyBorder="1" applyAlignment="1">
      <alignment horizontal="center" vertical="center"/>
    </xf>
    <xf numFmtId="164" fontId="0" fillId="8" borderId="8" xfId="1" applyNumberFormat="1" applyFont="1" applyFill="1" applyBorder="1" applyAlignment="1">
      <alignment horizontal="center" vertical="center"/>
    </xf>
    <xf numFmtId="164" fontId="0" fillId="8" borderId="11" xfId="1" applyNumberFormat="1" applyFont="1" applyFill="1" applyBorder="1" applyAlignment="1">
      <alignment horizontal="center" vertical="center"/>
    </xf>
    <xf numFmtId="164" fontId="0" fillId="8" borderId="15" xfId="1" applyNumberFormat="1" applyFont="1" applyFill="1" applyBorder="1" applyAlignment="1">
      <alignment horizontal="center" vertical="center"/>
    </xf>
    <xf numFmtId="49" fontId="2" fillId="8" borderId="6" xfId="0" applyNumberFormat="1" applyFont="1" applyFill="1" applyBorder="1" applyAlignment="1">
      <alignment horizontal="center" vertical="center"/>
    </xf>
    <xf numFmtId="49" fontId="2" fillId="8" borderId="10" xfId="0" applyNumberFormat="1" applyFont="1" applyFill="1" applyBorder="1" applyAlignment="1">
      <alignment horizontal="center" vertical="center"/>
    </xf>
    <xf numFmtId="49" fontId="2" fillId="8" borderId="12" xfId="0" applyNumberFormat="1" applyFont="1" applyFill="1" applyBorder="1" applyAlignment="1">
      <alignment horizontal="center" vertical="center"/>
    </xf>
    <xf numFmtId="0" fontId="2" fillId="8" borderId="6" xfId="0" applyFont="1" applyFill="1" applyBorder="1" applyAlignment="1">
      <alignment horizontal="left" vertical="center"/>
    </xf>
    <xf numFmtId="0" fontId="2" fillId="8" borderId="10" xfId="0" applyFont="1" applyFill="1" applyBorder="1" applyAlignment="1">
      <alignment horizontal="left" vertical="center"/>
    </xf>
    <xf numFmtId="0" fontId="2" fillId="8" borderId="12" xfId="0" applyFont="1" applyFill="1" applyBorder="1" applyAlignment="1">
      <alignment horizontal="left" vertical="center"/>
    </xf>
    <xf numFmtId="8" fontId="0" fillId="8" borderId="8" xfId="0" applyNumberFormat="1" applyFill="1" applyBorder="1" applyAlignment="1">
      <alignment horizontal="right" vertical="center"/>
    </xf>
    <xf numFmtId="8" fontId="0" fillId="8" borderId="11" xfId="0" applyNumberFormat="1" applyFill="1" applyBorder="1" applyAlignment="1">
      <alignment horizontal="right" vertical="center"/>
    </xf>
    <xf numFmtId="8" fontId="0" fillId="8" borderId="15" xfId="0" applyNumberFormat="1" applyFill="1" applyBorder="1" applyAlignment="1">
      <alignment horizontal="right" vertical="center"/>
    </xf>
    <xf numFmtId="44" fontId="0" fillId="8" borderId="8" xfId="1" applyFont="1" applyFill="1" applyBorder="1" applyAlignment="1">
      <alignment horizontal="center" vertical="center"/>
    </xf>
    <xf numFmtId="44" fontId="0" fillId="8" borderId="11" xfId="1" applyFont="1" applyFill="1" applyBorder="1" applyAlignment="1">
      <alignment horizontal="center" vertical="center"/>
    </xf>
    <xf numFmtId="44" fontId="0" fillId="8" borderId="15" xfId="1" applyFont="1" applyFill="1" applyBorder="1" applyAlignment="1">
      <alignment horizontal="center" vertical="center"/>
    </xf>
    <xf numFmtId="0" fontId="0" fillId="8" borderId="8" xfId="0" applyFill="1" applyBorder="1" applyAlignment="1">
      <alignment horizontal="center" vertical="center"/>
    </xf>
    <xf numFmtId="0" fontId="0" fillId="8" borderId="11" xfId="0" applyFill="1" applyBorder="1" applyAlignment="1">
      <alignment horizontal="center" vertical="center"/>
    </xf>
    <xf numFmtId="0" fontId="0" fillId="8" borderId="15" xfId="0" applyFill="1" applyBorder="1" applyAlignment="1">
      <alignment horizontal="center" vertical="center"/>
    </xf>
    <xf numFmtId="8" fontId="0" fillId="8" borderId="8" xfId="1" applyNumberFormat="1" applyFont="1" applyFill="1" applyBorder="1" applyAlignment="1">
      <alignment horizontal="right" vertical="center"/>
    </xf>
    <xf numFmtId="44" fontId="0" fillId="8" borderId="11" xfId="1" applyFont="1" applyFill="1" applyBorder="1" applyAlignment="1">
      <alignment horizontal="right" vertical="center"/>
    </xf>
    <xf numFmtId="44" fontId="0" fillId="8" borderId="15" xfId="1" applyFont="1" applyFill="1" applyBorder="1" applyAlignment="1">
      <alignment horizontal="right" vertical="center"/>
    </xf>
    <xf numFmtId="0" fontId="5" fillId="8" borderId="11" xfId="0" applyFont="1" applyFill="1" applyBorder="1" applyAlignment="1">
      <alignment horizontal="center" vertical="center"/>
    </xf>
    <xf numFmtId="0" fontId="5" fillId="8" borderId="15" xfId="0" applyFont="1" applyFill="1" applyBorder="1" applyAlignment="1">
      <alignment horizontal="center" vertical="center"/>
    </xf>
    <xf numFmtId="49" fontId="2" fillId="8" borderId="28" xfId="0" applyNumberFormat="1" applyFont="1" applyFill="1" applyBorder="1" applyAlignment="1">
      <alignment horizontal="center" vertical="center"/>
    </xf>
    <xf numFmtId="49" fontId="0" fillId="8" borderId="29" xfId="0" applyNumberFormat="1" applyFill="1" applyBorder="1" applyAlignment="1">
      <alignment horizontal="center" vertical="center"/>
    </xf>
    <xf numFmtId="49" fontId="0" fillId="8" borderId="30" xfId="0" applyNumberFormat="1" applyFill="1" applyBorder="1" applyAlignment="1">
      <alignment horizontal="center" vertical="center"/>
    </xf>
    <xf numFmtId="0" fontId="4" fillId="8" borderId="6" xfId="0" applyFont="1" applyFill="1" applyBorder="1" applyAlignment="1">
      <alignment horizontal="left" vertical="center"/>
    </xf>
    <xf numFmtId="0" fontId="4" fillId="8" borderId="10" xfId="0" applyFont="1" applyFill="1" applyBorder="1" applyAlignment="1">
      <alignment horizontal="left" vertical="center"/>
    </xf>
    <xf numFmtId="0" fontId="4" fillId="8" borderId="12" xfId="0" applyFont="1" applyFill="1" applyBorder="1" applyAlignment="1">
      <alignment horizontal="left" vertical="center"/>
    </xf>
    <xf numFmtId="8" fontId="0" fillId="8" borderId="11" xfId="1" applyNumberFormat="1" applyFont="1" applyFill="1" applyBorder="1" applyAlignment="1">
      <alignment horizontal="right" vertical="center"/>
    </xf>
    <xf numFmtId="14" fontId="5" fillId="8" borderId="11" xfId="0" applyNumberFormat="1" applyFont="1" applyFill="1" applyBorder="1" applyAlignment="1">
      <alignment horizontal="center" vertical="center"/>
    </xf>
    <xf numFmtId="14" fontId="5" fillId="8" borderId="15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64" fontId="0" fillId="7" borderId="8" xfId="1" applyNumberFormat="1" applyFont="1" applyFill="1" applyBorder="1" applyAlignment="1">
      <alignment horizontal="center" vertical="center"/>
    </xf>
    <xf numFmtId="164" fontId="0" fillId="7" borderId="11" xfId="1" applyNumberFormat="1" applyFont="1" applyFill="1" applyBorder="1" applyAlignment="1">
      <alignment horizontal="center" vertical="center"/>
    </xf>
    <xf numFmtId="164" fontId="0" fillId="7" borderId="15" xfId="1" applyNumberFormat="1" applyFont="1" applyFill="1" applyBorder="1" applyAlignment="1">
      <alignment horizontal="center" vertical="center"/>
    </xf>
    <xf numFmtId="44" fontId="0" fillId="7" borderId="8" xfId="1" applyFont="1" applyFill="1" applyBorder="1" applyAlignment="1">
      <alignment horizontal="center" vertical="center"/>
    </xf>
    <xf numFmtId="44" fontId="0" fillId="7" borderId="11" xfId="1" applyFont="1" applyFill="1" applyBorder="1" applyAlignment="1">
      <alignment horizontal="center" vertical="center"/>
    </xf>
    <xf numFmtId="44" fontId="0" fillId="7" borderId="15" xfId="1" applyFont="1" applyFill="1" applyBorder="1" applyAlignment="1">
      <alignment horizontal="center" vertical="center"/>
    </xf>
    <xf numFmtId="14" fontId="0" fillId="7" borderId="8" xfId="0" applyNumberFormat="1" applyFill="1" applyBorder="1" applyAlignment="1">
      <alignment horizontal="center" vertical="center"/>
    </xf>
    <xf numFmtId="14" fontId="0" fillId="7" borderId="11" xfId="0" applyNumberFormat="1" applyFill="1" applyBorder="1" applyAlignment="1">
      <alignment horizontal="center" vertical="center"/>
    </xf>
    <xf numFmtId="14" fontId="0" fillId="7" borderId="15" xfId="0" applyNumberFormat="1" applyFill="1" applyBorder="1" applyAlignment="1">
      <alignment horizontal="center" vertical="center"/>
    </xf>
    <xf numFmtId="49" fontId="2" fillId="7" borderId="28" xfId="0" applyNumberFormat="1" applyFont="1" applyFill="1" applyBorder="1" applyAlignment="1">
      <alignment horizontal="center" vertical="center"/>
    </xf>
    <xf numFmtId="49" fontId="0" fillId="7" borderId="29" xfId="0" applyNumberFormat="1" applyFill="1" applyBorder="1" applyAlignment="1">
      <alignment horizontal="center" vertical="center"/>
    </xf>
    <xf numFmtId="49" fontId="0" fillId="7" borderId="30" xfId="0" applyNumberFormat="1" applyFill="1" applyBorder="1" applyAlignment="1">
      <alignment horizontal="center" vertical="center"/>
    </xf>
    <xf numFmtId="0" fontId="4" fillId="7" borderId="6" xfId="0" applyFont="1" applyFill="1" applyBorder="1" applyAlignment="1">
      <alignment horizontal="left" vertical="center"/>
    </xf>
    <xf numFmtId="0" fontId="4" fillId="7" borderId="10" xfId="0" applyFont="1" applyFill="1" applyBorder="1" applyAlignment="1">
      <alignment horizontal="left" vertical="center"/>
    </xf>
    <xf numFmtId="0" fontId="4" fillId="7" borderId="12" xfId="0" applyFont="1" applyFill="1" applyBorder="1" applyAlignment="1">
      <alignment horizontal="left" vertical="center"/>
    </xf>
    <xf numFmtId="8" fontId="0" fillId="7" borderId="8" xfId="1" applyNumberFormat="1" applyFont="1" applyFill="1" applyBorder="1" applyAlignment="1">
      <alignment horizontal="right" vertical="center"/>
    </xf>
    <xf numFmtId="44" fontId="0" fillId="7" borderId="11" xfId="1" applyFont="1" applyFill="1" applyBorder="1" applyAlignment="1">
      <alignment horizontal="right" vertical="center"/>
    </xf>
    <xf numFmtId="44" fontId="0" fillId="7" borderId="15" xfId="1" applyFont="1" applyFill="1" applyBorder="1" applyAlignment="1">
      <alignment horizontal="right" vertical="center"/>
    </xf>
    <xf numFmtId="0" fontId="5" fillId="7" borderId="8" xfId="0" applyFont="1" applyFill="1" applyBorder="1" applyAlignment="1">
      <alignment horizontal="center" vertical="center"/>
    </xf>
    <xf numFmtId="0" fontId="5" fillId="7" borderId="11" xfId="0" applyFont="1" applyFill="1" applyBorder="1" applyAlignment="1">
      <alignment horizontal="center" vertical="center"/>
    </xf>
    <xf numFmtId="0" fontId="5" fillId="7" borderId="15" xfId="0" applyFont="1" applyFill="1" applyBorder="1" applyAlignment="1">
      <alignment horizontal="center" vertical="center"/>
    </xf>
    <xf numFmtId="14" fontId="5" fillId="7" borderId="8" xfId="0" applyNumberFormat="1" applyFont="1" applyFill="1" applyBorder="1" applyAlignment="1">
      <alignment horizontal="center" vertical="center"/>
    </xf>
    <xf numFmtId="14" fontId="5" fillId="7" borderId="11" xfId="0" applyNumberFormat="1" applyFont="1" applyFill="1" applyBorder="1" applyAlignment="1">
      <alignment horizontal="center" vertical="center"/>
    </xf>
    <xf numFmtId="14" fontId="5" fillId="7" borderId="15" xfId="0" applyNumberFormat="1" applyFont="1" applyFill="1" applyBorder="1" applyAlignment="1">
      <alignment horizontal="center" vertical="center"/>
    </xf>
    <xf numFmtId="49" fontId="2" fillId="4" borderId="6" xfId="0" applyNumberFormat="1" applyFont="1" applyFill="1" applyBorder="1" applyAlignment="1">
      <alignment horizontal="center" vertical="center"/>
    </xf>
    <xf numFmtId="49" fontId="2" fillId="4" borderId="10" xfId="0" applyNumberFormat="1" applyFont="1" applyFill="1" applyBorder="1" applyAlignment="1">
      <alignment horizontal="center" vertical="center"/>
    </xf>
    <xf numFmtId="49" fontId="2" fillId="4" borderId="12" xfId="0" applyNumberFormat="1" applyFont="1" applyFill="1" applyBorder="1" applyAlignment="1">
      <alignment horizontal="center" vertical="center"/>
    </xf>
    <xf numFmtId="0" fontId="0" fillId="7" borderId="8" xfId="0" applyFill="1" applyBorder="1" applyAlignment="1">
      <alignment horizontal="center" vertical="center"/>
    </xf>
    <xf numFmtId="0" fontId="0" fillId="7" borderId="11" xfId="0" applyFill="1" applyBorder="1" applyAlignment="1">
      <alignment horizontal="center" vertical="center"/>
    </xf>
    <xf numFmtId="0" fontId="0" fillId="7" borderId="15" xfId="0" applyFill="1" applyBorder="1" applyAlignment="1">
      <alignment horizontal="center" vertical="center"/>
    </xf>
    <xf numFmtId="14" fontId="0" fillId="4" borderId="22" xfId="0" applyNumberFormat="1" applyFill="1" applyBorder="1" applyAlignment="1">
      <alignment horizontal="center" vertical="center"/>
    </xf>
    <xf numFmtId="14" fontId="0" fillId="4" borderId="9" xfId="0" applyNumberFormat="1" applyFill="1" applyBorder="1" applyAlignment="1">
      <alignment horizontal="center" vertical="center"/>
    </xf>
    <xf numFmtId="14" fontId="0" fillId="4" borderId="14" xfId="0" applyNumberFormat="1" applyFill="1" applyBorder="1" applyAlignment="1">
      <alignment horizontal="center" vertical="center"/>
    </xf>
    <xf numFmtId="49" fontId="2" fillId="7" borderId="6" xfId="0" applyNumberFormat="1" applyFont="1" applyFill="1" applyBorder="1" applyAlignment="1">
      <alignment horizontal="center" vertical="center"/>
    </xf>
    <xf numFmtId="49" fontId="2" fillId="7" borderId="10" xfId="0" applyNumberFormat="1" applyFont="1" applyFill="1" applyBorder="1" applyAlignment="1">
      <alignment horizontal="center" vertical="center"/>
    </xf>
    <xf numFmtId="49" fontId="2" fillId="7" borderId="12" xfId="0" applyNumberFormat="1" applyFont="1" applyFill="1" applyBorder="1" applyAlignment="1">
      <alignment horizontal="center" vertical="center"/>
    </xf>
    <xf numFmtId="0" fontId="2" fillId="7" borderId="6" xfId="0" applyFont="1" applyFill="1" applyBorder="1" applyAlignment="1">
      <alignment horizontal="left" vertical="center"/>
    </xf>
    <xf numFmtId="0" fontId="2" fillId="7" borderId="10" xfId="0" applyFont="1" applyFill="1" applyBorder="1" applyAlignment="1">
      <alignment horizontal="left" vertical="center"/>
    </xf>
    <xf numFmtId="0" fontId="2" fillId="7" borderId="12" xfId="0" applyFont="1" applyFill="1" applyBorder="1" applyAlignment="1">
      <alignment horizontal="left" vertical="center"/>
    </xf>
    <xf numFmtId="44" fontId="0" fillId="7" borderId="8" xfId="1" applyFont="1" applyFill="1" applyBorder="1" applyAlignment="1">
      <alignment horizontal="right" vertical="center"/>
    </xf>
    <xf numFmtId="8" fontId="0" fillId="7" borderId="8" xfId="0" applyNumberFormat="1" applyFill="1" applyBorder="1" applyAlignment="1">
      <alignment horizontal="center" vertical="center"/>
    </xf>
    <xf numFmtId="8" fontId="0" fillId="7" borderId="11" xfId="0" applyNumberFormat="1" applyFill="1" applyBorder="1" applyAlignment="1">
      <alignment horizontal="center" vertical="center"/>
    </xf>
    <xf numFmtId="8" fontId="0" fillId="7" borderId="8" xfId="0" applyNumberFormat="1" applyFill="1" applyBorder="1" applyAlignment="1">
      <alignment horizontal="right" vertical="center"/>
    </xf>
    <xf numFmtId="8" fontId="0" fillId="7" borderId="11" xfId="0" applyNumberFormat="1" applyFill="1" applyBorder="1" applyAlignment="1">
      <alignment horizontal="right" vertical="center"/>
    </xf>
    <xf numFmtId="8" fontId="0" fillId="7" borderId="15" xfId="0" applyNumberFormat="1" applyFill="1" applyBorder="1" applyAlignment="1">
      <alignment horizontal="right" vertical="center"/>
    </xf>
    <xf numFmtId="44" fontId="0" fillId="7" borderId="8" xfId="0" applyNumberFormat="1" applyFill="1" applyBorder="1" applyAlignment="1">
      <alignment horizontal="center" vertical="center"/>
    </xf>
    <xf numFmtId="44" fontId="0" fillId="7" borderId="11" xfId="0" applyNumberFormat="1" applyFill="1" applyBorder="1" applyAlignment="1">
      <alignment horizontal="center" vertical="center"/>
    </xf>
    <xf numFmtId="44" fontId="0" fillId="7" borderId="15" xfId="0" applyNumberFormat="1" applyFill="1" applyBorder="1" applyAlignment="1">
      <alignment horizontal="center" vertical="center"/>
    </xf>
    <xf numFmtId="0" fontId="2" fillId="4" borderId="31" xfId="0" applyFont="1" applyFill="1" applyBorder="1" applyAlignment="1">
      <alignment horizontal="left" vertical="center"/>
    </xf>
    <xf numFmtId="0" fontId="2" fillId="4" borderId="32" xfId="0" applyFont="1" applyFill="1" applyBorder="1" applyAlignment="1">
      <alignment horizontal="left" vertical="center"/>
    </xf>
    <xf numFmtId="0" fontId="2" fillId="4" borderId="33" xfId="0" applyFont="1" applyFill="1" applyBorder="1" applyAlignment="1">
      <alignment horizontal="left" vertical="center"/>
    </xf>
    <xf numFmtId="0" fontId="0" fillId="4" borderId="22" xfId="0" applyFill="1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0" fontId="0" fillId="4" borderId="14" xfId="0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6" xfId="0" applyFont="1" applyFill="1" applyBorder="1" applyAlignment="1">
      <alignment horizontal="center" vertical="center"/>
    </xf>
    <xf numFmtId="0" fontId="3" fillId="3" borderId="37" xfId="0" applyFont="1" applyFill="1" applyBorder="1" applyAlignment="1">
      <alignment horizontal="center" vertical="center"/>
    </xf>
    <xf numFmtId="44" fontId="0" fillId="4" borderId="31" xfId="1" applyFont="1" applyFill="1" applyBorder="1" applyAlignment="1">
      <alignment horizontal="center" vertical="center"/>
    </xf>
    <xf numFmtId="44" fontId="0" fillId="4" borderId="32" xfId="1" applyFont="1" applyFill="1" applyBorder="1" applyAlignment="1">
      <alignment horizontal="center" vertical="center"/>
    </xf>
    <xf numFmtId="44" fontId="0" fillId="4" borderId="33" xfId="1" applyFont="1" applyFill="1" applyBorder="1" applyAlignment="1">
      <alignment horizontal="center" vertical="center"/>
    </xf>
    <xf numFmtId="44" fontId="0" fillId="4" borderId="21" xfId="0" applyNumberFormat="1" applyFill="1" applyBorder="1" applyAlignment="1">
      <alignment horizontal="center" vertical="center"/>
    </xf>
    <xf numFmtId="8" fontId="0" fillId="4" borderId="24" xfId="0" applyNumberFormat="1" applyFill="1" applyBorder="1" applyAlignment="1">
      <alignment horizontal="center" vertical="center"/>
    </xf>
    <xf numFmtId="8" fontId="0" fillId="4" borderId="13" xfId="0" applyNumberFormat="1" applyFill="1" applyBorder="1" applyAlignment="1">
      <alignment horizontal="center" vertical="center"/>
    </xf>
    <xf numFmtId="44" fontId="0" fillId="4" borderId="22" xfId="1" applyFont="1" applyFill="1" applyBorder="1" applyAlignment="1">
      <alignment horizontal="center" vertical="center"/>
    </xf>
    <xf numFmtId="44" fontId="0" fillId="4" borderId="9" xfId="1" applyFont="1" applyFill="1" applyBorder="1" applyAlignment="1">
      <alignment horizontal="center" vertical="center"/>
    </xf>
    <xf numFmtId="44" fontId="0" fillId="4" borderId="14" xfId="1" applyFont="1" applyFill="1" applyBorder="1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1"/>
  <sheetViews>
    <sheetView tabSelected="1" zoomScale="75" zoomScaleNormal="75" workbookViewId="0">
      <selection activeCell="H78" sqref="H78:K78"/>
    </sheetView>
  </sheetViews>
  <sheetFormatPr baseColWidth="10" defaultRowHeight="14.4" x14ac:dyDescent="0.3"/>
  <cols>
    <col min="1" max="1" width="12" style="15" bestFit="1" customWidth="1"/>
    <col min="2" max="2" width="42.44140625" customWidth="1"/>
    <col min="3" max="3" width="32.44140625" bestFit="1" customWidth="1"/>
    <col min="4" max="4" width="22.44140625" style="10" bestFit="1" customWidth="1"/>
    <col min="5" max="5" width="22.33203125" bestFit="1" customWidth="1"/>
    <col min="6" max="6" width="27.5546875" style="10" bestFit="1" customWidth="1"/>
    <col min="7" max="7" width="20.109375" customWidth="1"/>
    <col min="8" max="8" width="11.6640625" customWidth="1"/>
    <col min="9" max="9" width="16" customWidth="1"/>
    <col min="10" max="10" width="19.33203125" customWidth="1"/>
    <col min="11" max="11" width="20.33203125" customWidth="1"/>
    <col min="13" max="13" width="17.6640625" customWidth="1"/>
  </cols>
  <sheetData>
    <row r="1" spans="1:12" ht="18" x14ac:dyDescent="0.3">
      <c r="D1" s="148" t="s">
        <v>21</v>
      </c>
      <c r="E1" s="148"/>
      <c r="F1" s="25"/>
      <c r="G1" s="185"/>
      <c r="H1" s="185"/>
      <c r="I1" s="185"/>
      <c r="J1" t="s">
        <v>75</v>
      </c>
    </row>
    <row r="2" spans="1:12" ht="32.25" customHeight="1" x14ac:dyDescent="0.3">
      <c r="D2" s="148" t="s">
        <v>9</v>
      </c>
      <c r="E2" s="148"/>
      <c r="F2" s="25"/>
      <c r="G2" s="148" t="s">
        <v>66</v>
      </c>
      <c r="H2" s="149"/>
      <c r="I2" s="149"/>
      <c r="J2" s="148" t="s">
        <v>69</v>
      </c>
      <c r="K2" s="149"/>
      <c r="L2" s="149"/>
    </row>
    <row r="3" spans="1:12" ht="15" thickBot="1" x14ac:dyDescent="0.35">
      <c r="D3" s="21"/>
      <c r="E3" s="1"/>
      <c r="F3" s="21"/>
      <c r="G3" s="2"/>
      <c r="H3" s="2"/>
    </row>
    <row r="4" spans="1:12" ht="15" thickBot="1" x14ac:dyDescent="0.35">
      <c r="A4" s="16" t="s">
        <v>0</v>
      </c>
      <c r="B4" s="17" t="s">
        <v>10</v>
      </c>
      <c r="C4" s="18" t="s">
        <v>1</v>
      </c>
      <c r="D4" s="22" t="s">
        <v>2</v>
      </c>
      <c r="E4" s="19" t="s">
        <v>3</v>
      </c>
      <c r="F4" s="22" t="s">
        <v>14</v>
      </c>
      <c r="G4" s="19" t="s">
        <v>4</v>
      </c>
      <c r="H4" s="19" t="s">
        <v>5</v>
      </c>
      <c r="I4" s="19" t="s">
        <v>6</v>
      </c>
      <c r="J4" s="20" t="s">
        <v>7</v>
      </c>
      <c r="K4" s="20" t="s">
        <v>8</v>
      </c>
    </row>
    <row r="5" spans="1:12" x14ac:dyDescent="0.3">
      <c r="A5" s="210" t="s">
        <v>17</v>
      </c>
      <c r="B5" s="234" t="s">
        <v>18</v>
      </c>
      <c r="C5" s="36" t="s">
        <v>11</v>
      </c>
      <c r="D5" s="62">
        <v>8422.65</v>
      </c>
      <c r="E5" s="246">
        <f>SUM(D5:D9)</f>
        <v>14769.44</v>
      </c>
      <c r="F5" s="249">
        <f>E5*1.21</f>
        <v>17871.022400000002</v>
      </c>
      <c r="G5" s="237"/>
      <c r="H5" s="216"/>
      <c r="I5" s="243">
        <f>SUM(J5:J9)*1.21</f>
        <v>17871.022400000002</v>
      </c>
      <c r="J5" s="63">
        <v>8422.65</v>
      </c>
      <c r="K5" s="64"/>
    </row>
    <row r="6" spans="1:12" x14ac:dyDescent="0.3">
      <c r="A6" s="211"/>
      <c r="B6" s="235"/>
      <c r="C6" s="37" t="s">
        <v>12</v>
      </c>
      <c r="D6" s="38">
        <v>4978.75</v>
      </c>
      <c r="E6" s="247"/>
      <c r="F6" s="250"/>
      <c r="G6" s="238"/>
      <c r="H6" s="217"/>
      <c r="I6" s="244"/>
      <c r="J6" s="65">
        <v>4978.75</v>
      </c>
      <c r="K6" s="66" t="s">
        <v>19</v>
      </c>
      <c r="L6" s="4"/>
    </row>
    <row r="7" spans="1:12" x14ac:dyDescent="0.3">
      <c r="A7" s="211"/>
      <c r="B7" s="235"/>
      <c r="C7" s="37" t="s">
        <v>13</v>
      </c>
      <c r="D7" s="38">
        <v>1100</v>
      </c>
      <c r="E7" s="247"/>
      <c r="F7" s="250"/>
      <c r="G7" s="238"/>
      <c r="H7" s="217"/>
      <c r="I7" s="244"/>
      <c r="J7" s="65">
        <v>1100</v>
      </c>
      <c r="K7" s="66" t="s">
        <v>20</v>
      </c>
      <c r="L7" s="4"/>
    </row>
    <row r="8" spans="1:12" x14ac:dyDescent="0.3">
      <c r="A8" s="211"/>
      <c r="B8" s="235"/>
      <c r="C8" s="37" t="s">
        <v>15</v>
      </c>
      <c r="D8" s="39">
        <v>268.02999999999997</v>
      </c>
      <c r="E8" s="247"/>
      <c r="F8" s="250"/>
      <c r="G8" s="238"/>
      <c r="H8" s="217"/>
      <c r="I8" s="244"/>
      <c r="J8" s="65">
        <v>268.02999999999997</v>
      </c>
      <c r="K8" s="66"/>
    </row>
    <row r="9" spans="1:12" ht="15" thickBot="1" x14ac:dyDescent="0.35">
      <c r="A9" s="212"/>
      <c r="B9" s="236"/>
      <c r="C9" s="40" t="s">
        <v>16</v>
      </c>
      <c r="D9" s="67">
        <v>0.01</v>
      </c>
      <c r="E9" s="248"/>
      <c r="F9" s="251"/>
      <c r="G9" s="239"/>
      <c r="H9" s="218"/>
      <c r="I9" s="245"/>
      <c r="J9" s="68">
        <v>0.01</v>
      </c>
      <c r="K9" s="135" t="s">
        <v>41</v>
      </c>
    </row>
    <row r="10" spans="1:12" x14ac:dyDescent="0.3">
      <c r="A10" s="219" t="s">
        <v>22</v>
      </c>
      <c r="B10" s="198" t="s">
        <v>37</v>
      </c>
      <c r="C10" s="69" t="s">
        <v>11</v>
      </c>
      <c r="D10" s="70">
        <v>7333.15</v>
      </c>
      <c r="E10" s="201">
        <f>SUM(D10:D14)</f>
        <v>13658.15</v>
      </c>
      <c r="F10" s="225">
        <f>E10*1.21</f>
        <v>16526.361499999999</v>
      </c>
      <c r="G10" s="204" t="s">
        <v>43</v>
      </c>
      <c r="H10" s="207">
        <v>45351</v>
      </c>
      <c r="I10" s="186">
        <f>SUM(J10:J14)*1.21</f>
        <v>13737.0695</v>
      </c>
      <c r="J10" s="71">
        <v>5073.1499999999996</v>
      </c>
      <c r="K10" s="72" t="s">
        <v>42</v>
      </c>
    </row>
    <row r="11" spans="1:12" x14ac:dyDescent="0.3">
      <c r="A11" s="220"/>
      <c r="B11" s="199"/>
      <c r="C11" s="69" t="s">
        <v>12</v>
      </c>
      <c r="D11" s="73">
        <v>4978.75</v>
      </c>
      <c r="E11" s="202"/>
      <c r="F11" s="202"/>
      <c r="G11" s="205"/>
      <c r="H11" s="208"/>
      <c r="I11" s="187"/>
      <c r="J11" s="74">
        <v>4978.75</v>
      </c>
      <c r="K11" s="72"/>
    </row>
    <row r="12" spans="1:12" x14ac:dyDescent="0.3">
      <c r="A12" s="220"/>
      <c r="B12" s="199"/>
      <c r="C12" s="69" t="s">
        <v>13</v>
      </c>
      <c r="D12" s="73">
        <v>1100</v>
      </c>
      <c r="E12" s="202"/>
      <c r="F12" s="202"/>
      <c r="G12" s="205"/>
      <c r="H12" s="208"/>
      <c r="I12" s="187"/>
      <c r="J12" s="74">
        <v>1100</v>
      </c>
      <c r="K12" s="75"/>
    </row>
    <row r="13" spans="1:12" x14ac:dyDescent="0.3">
      <c r="A13" s="220"/>
      <c r="B13" s="199"/>
      <c r="C13" s="69" t="s">
        <v>15</v>
      </c>
      <c r="D13" s="73">
        <v>246.24</v>
      </c>
      <c r="E13" s="202"/>
      <c r="F13" s="202"/>
      <c r="G13" s="205"/>
      <c r="H13" s="208"/>
      <c r="I13" s="187"/>
      <c r="J13" s="74">
        <v>201.04</v>
      </c>
      <c r="K13" s="134" t="s">
        <v>44</v>
      </c>
    </row>
    <row r="14" spans="1:12" ht="15" thickBot="1" x14ac:dyDescent="0.35">
      <c r="A14" s="221"/>
      <c r="B14" s="200"/>
      <c r="C14" s="77" t="s">
        <v>16</v>
      </c>
      <c r="D14" s="78">
        <v>0.01</v>
      </c>
      <c r="E14" s="203"/>
      <c r="F14" s="203"/>
      <c r="G14" s="206"/>
      <c r="H14" s="209"/>
      <c r="I14" s="188"/>
      <c r="J14" s="79">
        <v>0.01</v>
      </c>
      <c r="K14" s="80"/>
    </row>
    <row r="15" spans="1:12" x14ac:dyDescent="0.3">
      <c r="A15" s="195" t="s">
        <v>23</v>
      </c>
      <c r="B15" s="198" t="s">
        <v>40</v>
      </c>
      <c r="C15" s="69" t="s">
        <v>11</v>
      </c>
      <c r="D15" s="70">
        <v>6682.15</v>
      </c>
      <c r="E15" s="201">
        <f>SUM(D15:D19)</f>
        <v>12994.13</v>
      </c>
      <c r="F15" s="189">
        <f>E15*1.21</f>
        <v>15722.897299999999</v>
      </c>
      <c r="G15" s="204" t="s">
        <v>67</v>
      </c>
      <c r="H15" s="207">
        <v>45406</v>
      </c>
      <c r="I15" s="186">
        <f>SUM(J15:J19)*1.21</f>
        <v>14167.8053</v>
      </c>
      <c r="J15" s="71">
        <v>5422.15</v>
      </c>
      <c r="K15" s="76" t="s">
        <v>48</v>
      </c>
    </row>
    <row r="16" spans="1:12" x14ac:dyDescent="0.3">
      <c r="A16" s="196"/>
      <c r="B16" s="199"/>
      <c r="C16" s="69" t="s">
        <v>12</v>
      </c>
      <c r="D16" s="73">
        <v>4978.75</v>
      </c>
      <c r="E16" s="202"/>
      <c r="F16" s="190"/>
      <c r="G16" s="205"/>
      <c r="H16" s="208"/>
      <c r="I16" s="187"/>
      <c r="J16" s="74">
        <v>4978.75</v>
      </c>
      <c r="K16" s="76"/>
      <c r="L16" s="4"/>
    </row>
    <row r="17" spans="1:12" x14ac:dyDescent="0.3">
      <c r="A17" s="196"/>
      <c r="B17" s="199"/>
      <c r="C17" s="69" t="s">
        <v>13</v>
      </c>
      <c r="D17" s="73">
        <v>1100</v>
      </c>
      <c r="E17" s="202"/>
      <c r="F17" s="190"/>
      <c r="G17" s="205"/>
      <c r="H17" s="208"/>
      <c r="I17" s="187"/>
      <c r="J17" s="74">
        <v>1100</v>
      </c>
      <c r="K17" s="75" t="s">
        <v>49</v>
      </c>
      <c r="L17" s="4"/>
    </row>
    <row r="18" spans="1:12" x14ac:dyDescent="0.3">
      <c r="A18" s="196"/>
      <c r="B18" s="199"/>
      <c r="C18" s="69" t="s">
        <v>15</v>
      </c>
      <c r="D18" s="73">
        <v>233.22</v>
      </c>
      <c r="E18" s="202"/>
      <c r="F18" s="190"/>
      <c r="G18" s="205"/>
      <c r="H18" s="208"/>
      <c r="I18" s="187"/>
      <c r="J18" s="74">
        <v>208.02</v>
      </c>
      <c r="K18" s="76" t="s">
        <v>64</v>
      </c>
    </row>
    <row r="19" spans="1:12" ht="15" thickBot="1" x14ac:dyDescent="0.35">
      <c r="A19" s="197"/>
      <c r="B19" s="200"/>
      <c r="C19" s="77" t="s">
        <v>16</v>
      </c>
      <c r="D19" s="78">
        <v>0.01</v>
      </c>
      <c r="E19" s="203"/>
      <c r="F19" s="191"/>
      <c r="G19" s="206"/>
      <c r="H19" s="209"/>
      <c r="I19" s="188"/>
      <c r="J19" s="79">
        <v>0.01</v>
      </c>
      <c r="K19" s="133" t="s">
        <v>68</v>
      </c>
    </row>
    <row r="20" spans="1:12" x14ac:dyDescent="0.3">
      <c r="A20" s="219" t="s">
        <v>25</v>
      </c>
      <c r="B20" s="222" t="s">
        <v>46</v>
      </c>
      <c r="C20" s="88" t="s">
        <v>11</v>
      </c>
      <c r="D20" s="89">
        <v>7162.65</v>
      </c>
      <c r="E20" s="201">
        <f>SUM(D20:D25)</f>
        <v>14157.44</v>
      </c>
      <c r="F20" s="189">
        <f>E20*1.21</f>
        <v>17130.502400000001</v>
      </c>
      <c r="G20" s="213" t="s">
        <v>63</v>
      </c>
      <c r="H20" s="192">
        <v>45411</v>
      </c>
      <c r="I20" s="186">
        <f>SUM(J20:J25)*1.21</f>
        <v>16433.857</v>
      </c>
      <c r="J20" s="90">
        <v>6598.2</v>
      </c>
      <c r="K20" s="91" t="s">
        <v>59</v>
      </c>
    </row>
    <row r="21" spans="1:12" x14ac:dyDescent="0.3">
      <c r="A21" s="220"/>
      <c r="B21" s="223"/>
      <c r="C21" s="92" t="s">
        <v>12</v>
      </c>
      <c r="D21" s="73">
        <v>4978.75</v>
      </c>
      <c r="E21" s="202"/>
      <c r="F21" s="190"/>
      <c r="G21" s="214"/>
      <c r="H21" s="193"/>
      <c r="I21" s="187"/>
      <c r="J21" s="93">
        <v>4978.75</v>
      </c>
      <c r="K21" s="94" t="s">
        <v>60</v>
      </c>
    </row>
    <row r="22" spans="1:12" x14ac:dyDescent="0.3">
      <c r="A22" s="220"/>
      <c r="B22" s="223"/>
      <c r="C22" s="95" t="s">
        <v>13</v>
      </c>
      <c r="D22" s="96">
        <v>1100</v>
      </c>
      <c r="E22" s="202"/>
      <c r="F22" s="190"/>
      <c r="G22" s="214"/>
      <c r="H22" s="193"/>
      <c r="I22" s="187"/>
      <c r="J22" s="93">
        <v>1100</v>
      </c>
      <c r="K22" s="97" t="s">
        <v>61</v>
      </c>
    </row>
    <row r="23" spans="1:12" x14ac:dyDescent="0.3">
      <c r="A23" s="220"/>
      <c r="B23" s="223"/>
      <c r="C23" s="95" t="s">
        <v>45</v>
      </c>
      <c r="D23" s="96">
        <v>660</v>
      </c>
      <c r="E23" s="202"/>
      <c r="F23" s="190"/>
      <c r="G23" s="214"/>
      <c r="H23" s="193"/>
      <c r="I23" s="187"/>
      <c r="J23" s="93">
        <v>660</v>
      </c>
      <c r="K23" s="132" t="s">
        <v>65</v>
      </c>
    </row>
    <row r="24" spans="1:12" x14ac:dyDescent="0.3">
      <c r="A24" s="220"/>
      <c r="B24" s="223"/>
      <c r="C24" s="95" t="s">
        <v>15</v>
      </c>
      <c r="D24" s="99">
        <v>256.02999999999997</v>
      </c>
      <c r="E24" s="202"/>
      <c r="F24" s="190"/>
      <c r="G24" s="214"/>
      <c r="H24" s="193"/>
      <c r="I24" s="187"/>
      <c r="J24" s="93">
        <v>244.74</v>
      </c>
      <c r="K24" s="100"/>
    </row>
    <row r="25" spans="1:12" ht="15" thickBot="1" x14ac:dyDescent="0.35">
      <c r="A25" s="221"/>
      <c r="B25" s="224"/>
      <c r="C25" s="101" t="s">
        <v>16</v>
      </c>
      <c r="D25" s="102">
        <v>0.01</v>
      </c>
      <c r="E25" s="203"/>
      <c r="F25" s="191"/>
      <c r="G25" s="215"/>
      <c r="H25" s="194"/>
      <c r="I25" s="188"/>
      <c r="J25" s="103">
        <v>0.01</v>
      </c>
      <c r="K25" s="104"/>
      <c r="L25" s="3"/>
    </row>
    <row r="26" spans="1:12" x14ac:dyDescent="0.3">
      <c r="A26" s="219" t="s">
        <v>24</v>
      </c>
      <c r="B26" s="222" t="s">
        <v>47</v>
      </c>
      <c r="C26" s="88" t="s">
        <v>11</v>
      </c>
      <c r="D26" s="105">
        <v>6111.65</v>
      </c>
      <c r="E26" s="228">
        <f>SUM(D26:D31)</f>
        <v>13085.42</v>
      </c>
      <c r="F26" s="189">
        <f>E26*1.21</f>
        <v>15833.358199999999</v>
      </c>
      <c r="G26" s="213" t="s">
        <v>70</v>
      </c>
      <c r="H26" s="192">
        <v>45440</v>
      </c>
      <c r="I26" s="189">
        <f>SUM(J26:J31)*1.21</f>
        <v>15833.358199999999</v>
      </c>
      <c r="J26" s="90">
        <v>6111.65</v>
      </c>
      <c r="K26" s="106"/>
      <c r="L26" s="3"/>
    </row>
    <row r="27" spans="1:12" x14ac:dyDescent="0.3">
      <c r="A27" s="220"/>
      <c r="B27" s="223"/>
      <c r="C27" s="92" t="s">
        <v>12</v>
      </c>
      <c r="D27" s="107">
        <v>4978.75</v>
      </c>
      <c r="E27" s="229"/>
      <c r="F27" s="190"/>
      <c r="G27" s="214"/>
      <c r="H27" s="193"/>
      <c r="I27" s="190"/>
      <c r="J27" s="93">
        <v>4978.75</v>
      </c>
      <c r="K27" s="94"/>
      <c r="L27" s="4"/>
    </row>
    <row r="28" spans="1:12" x14ac:dyDescent="0.3">
      <c r="A28" s="220"/>
      <c r="B28" s="223"/>
      <c r="C28" s="95" t="s">
        <v>45</v>
      </c>
      <c r="D28" s="107">
        <v>660</v>
      </c>
      <c r="E28" s="229"/>
      <c r="F28" s="190"/>
      <c r="G28" s="214"/>
      <c r="H28" s="193"/>
      <c r="I28" s="190"/>
      <c r="J28" s="93">
        <v>660</v>
      </c>
      <c r="K28" s="131" t="s">
        <v>71</v>
      </c>
      <c r="L28" s="4"/>
    </row>
    <row r="29" spans="1:12" x14ac:dyDescent="0.3">
      <c r="A29" s="220"/>
      <c r="B29" s="223"/>
      <c r="C29" s="95" t="s">
        <v>13</v>
      </c>
      <c r="D29" s="96">
        <v>1100</v>
      </c>
      <c r="E29" s="229"/>
      <c r="F29" s="190"/>
      <c r="G29" s="214"/>
      <c r="H29" s="193"/>
      <c r="I29" s="190"/>
      <c r="J29" s="93">
        <v>1100</v>
      </c>
      <c r="K29" s="97"/>
      <c r="L29" s="4"/>
    </row>
    <row r="30" spans="1:12" x14ac:dyDescent="0.3">
      <c r="A30" s="220"/>
      <c r="B30" s="223"/>
      <c r="C30" s="95" t="s">
        <v>15</v>
      </c>
      <c r="D30" s="108">
        <v>235.01</v>
      </c>
      <c r="E30" s="229"/>
      <c r="F30" s="190"/>
      <c r="G30" s="214"/>
      <c r="H30" s="193"/>
      <c r="I30" s="190"/>
      <c r="J30" s="93">
        <v>235.01</v>
      </c>
      <c r="K30" s="98"/>
    </row>
    <row r="31" spans="1:12" ht="15" thickBot="1" x14ac:dyDescent="0.35">
      <c r="A31" s="221"/>
      <c r="B31" s="224"/>
      <c r="C31" s="101" t="s">
        <v>16</v>
      </c>
      <c r="D31" s="102">
        <v>0.01</v>
      </c>
      <c r="E31" s="230"/>
      <c r="F31" s="191"/>
      <c r="G31" s="215"/>
      <c r="H31" s="194"/>
      <c r="I31" s="191"/>
      <c r="J31" s="103">
        <v>0.01</v>
      </c>
      <c r="K31" s="104"/>
    </row>
    <row r="32" spans="1:12" x14ac:dyDescent="0.3">
      <c r="A32" s="219" t="s">
        <v>26</v>
      </c>
      <c r="B32" s="222" t="s">
        <v>62</v>
      </c>
      <c r="C32" s="88" t="s">
        <v>11</v>
      </c>
      <c r="D32" s="105">
        <v>6073.15</v>
      </c>
      <c r="E32" s="228">
        <f>SUM(D32:D37)</f>
        <v>13046.15</v>
      </c>
      <c r="F32" s="189">
        <f>E32*1.21</f>
        <v>15785.841499999999</v>
      </c>
      <c r="G32" s="213" t="s">
        <v>72</v>
      </c>
      <c r="H32" s="192">
        <v>45467</v>
      </c>
      <c r="I32" s="189">
        <f>SUM(J32:J37)*1.21</f>
        <v>15785.841499999999</v>
      </c>
      <c r="J32" s="90">
        <v>6073.15</v>
      </c>
      <c r="K32" s="106"/>
    </row>
    <row r="33" spans="1:13" x14ac:dyDescent="0.3">
      <c r="A33" s="220"/>
      <c r="B33" s="223"/>
      <c r="C33" s="92" t="s">
        <v>12</v>
      </c>
      <c r="D33" s="107">
        <v>4978.75</v>
      </c>
      <c r="E33" s="229"/>
      <c r="F33" s="190"/>
      <c r="G33" s="214"/>
      <c r="H33" s="193"/>
      <c r="I33" s="190"/>
      <c r="J33" s="93">
        <v>4978.75</v>
      </c>
      <c r="K33" s="94"/>
    </row>
    <row r="34" spans="1:13" x14ac:dyDescent="0.3">
      <c r="A34" s="220"/>
      <c r="B34" s="223"/>
      <c r="C34" s="95" t="s">
        <v>45</v>
      </c>
      <c r="D34" s="107">
        <v>660</v>
      </c>
      <c r="E34" s="229"/>
      <c r="F34" s="190"/>
      <c r="G34" s="214"/>
      <c r="H34" s="193"/>
      <c r="I34" s="190"/>
      <c r="J34" s="93">
        <v>660</v>
      </c>
      <c r="K34" s="131" t="s">
        <v>73</v>
      </c>
    </row>
    <row r="35" spans="1:13" x14ac:dyDescent="0.3">
      <c r="A35" s="220"/>
      <c r="B35" s="223"/>
      <c r="C35" s="95" t="s">
        <v>13</v>
      </c>
      <c r="D35" s="96">
        <v>1100</v>
      </c>
      <c r="E35" s="229"/>
      <c r="F35" s="190"/>
      <c r="G35" s="214"/>
      <c r="H35" s="193"/>
      <c r="I35" s="190"/>
      <c r="J35" s="93">
        <v>1100</v>
      </c>
      <c r="K35" s="97"/>
    </row>
    <row r="36" spans="1:13" x14ac:dyDescent="0.3">
      <c r="A36" s="220"/>
      <c r="B36" s="223"/>
      <c r="C36" s="95" t="s">
        <v>15</v>
      </c>
      <c r="D36" s="108">
        <v>234.24</v>
      </c>
      <c r="E36" s="229"/>
      <c r="F36" s="190"/>
      <c r="G36" s="214"/>
      <c r="H36" s="193"/>
      <c r="I36" s="190"/>
      <c r="J36" s="93">
        <v>234.24</v>
      </c>
      <c r="K36" s="98"/>
    </row>
    <row r="37" spans="1:13" ht="15" thickBot="1" x14ac:dyDescent="0.35">
      <c r="A37" s="221"/>
      <c r="B37" s="224"/>
      <c r="C37" s="101" t="s">
        <v>16</v>
      </c>
      <c r="D37" s="102">
        <v>0.01</v>
      </c>
      <c r="E37" s="230"/>
      <c r="F37" s="191"/>
      <c r="G37" s="215"/>
      <c r="H37" s="194"/>
      <c r="I37" s="191"/>
      <c r="J37" s="103">
        <v>0.01</v>
      </c>
      <c r="K37" s="104"/>
    </row>
    <row r="38" spans="1:13" x14ac:dyDescent="0.3">
      <c r="A38" s="219" t="s">
        <v>27</v>
      </c>
      <c r="B38" s="222" t="s">
        <v>46</v>
      </c>
      <c r="C38" s="88" t="s">
        <v>11</v>
      </c>
      <c r="D38" s="127">
        <v>6511.65</v>
      </c>
      <c r="E38" s="231">
        <f>SUM(D38:D42)</f>
        <v>12820.22</v>
      </c>
      <c r="F38" s="189">
        <f>E38*1.21</f>
        <v>15512.466199999999</v>
      </c>
      <c r="G38" s="213" t="s">
        <v>78</v>
      </c>
      <c r="H38" s="192">
        <v>45518</v>
      </c>
      <c r="I38" s="186">
        <f>SUM(J38:J42)*1.21</f>
        <v>15142.206199999999</v>
      </c>
      <c r="J38" s="90">
        <v>6211.65</v>
      </c>
      <c r="K38" s="128" t="s">
        <v>76</v>
      </c>
      <c r="M38" s="9" t="s">
        <v>77</v>
      </c>
    </row>
    <row r="39" spans="1:13" x14ac:dyDescent="0.3">
      <c r="A39" s="220"/>
      <c r="B39" s="223"/>
      <c r="C39" s="95" t="s">
        <v>12</v>
      </c>
      <c r="D39" s="96">
        <v>4978.75</v>
      </c>
      <c r="E39" s="232"/>
      <c r="F39" s="190"/>
      <c r="G39" s="214"/>
      <c r="H39" s="193"/>
      <c r="I39" s="187"/>
      <c r="J39" s="93">
        <v>4978.75</v>
      </c>
      <c r="K39" s="94"/>
    </row>
    <row r="40" spans="1:13" x14ac:dyDescent="0.3">
      <c r="A40" s="220"/>
      <c r="B40" s="223"/>
      <c r="C40" s="95" t="s">
        <v>13</v>
      </c>
      <c r="D40" s="96">
        <v>1100</v>
      </c>
      <c r="E40" s="232"/>
      <c r="F40" s="190"/>
      <c r="G40" s="214"/>
      <c r="H40" s="193"/>
      <c r="I40" s="187"/>
      <c r="J40" s="93">
        <v>1100</v>
      </c>
      <c r="K40" s="131" t="s">
        <v>80</v>
      </c>
    </row>
    <row r="41" spans="1:13" x14ac:dyDescent="0.3">
      <c r="A41" s="220"/>
      <c r="B41" s="223"/>
      <c r="C41" s="95" t="s">
        <v>15</v>
      </c>
      <c r="D41" s="108">
        <v>229.81</v>
      </c>
      <c r="E41" s="232"/>
      <c r="F41" s="190"/>
      <c r="G41" s="214"/>
      <c r="H41" s="193"/>
      <c r="I41" s="187"/>
      <c r="J41" s="93">
        <v>223.81</v>
      </c>
      <c r="K41" s="98"/>
    </row>
    <row r="42" spans="1:13" ht="15" thickBot="1" x14ac:dyDescent="0.35">
      <c r="A42" s="221"/>
      <c r="B42" s="224"/>
      <c r="C42" s="101" t="s">
        <v>16</v>
      </c>
      <c r="D42" s="102">
        <v>0.01</v>
      </c>
      <c r="E42" s="233"/>
      <c r="F42" s="191"/>
      <c r="G42" s="215"/>
      <c r="H42" s="194"/>
      <c r="I42" s="188"/>
      <c r="J42" s="103">
        <v>0.01</v>
      </c>
      <c r="K42" s="104"/>
    </row>
    <row r="43" spans="1:13" x14ac:dyDescent="0.3">
      <c r="A43" s="219" t="s">
        <v>28</v>
      </c>
      <c r="B43" s="222" t="s">
        <v>74</v>
      </c>
      <c r="C43" s="88" t="s">
        <v>11</v>
      </c>
      <c r="D43" s="105">
        <v>5808.7</v>
      </c>
      <c r="E43" s="226">
        <f>SUM(D43:D47)</f>
        <v>9065.7800000000007</v>
      </c>
      <c r="F43" s="189">
        <f>E43*1.21</f>
        <v>10969.593800000001</v>
      </c>
      <c r="G43" s="213" t="s">
        <v>82</v>
      </c>
      <c r="H43" s="192">
        <v>45547</v>
      </c>
      <c r="I43" s="189">
        <f>SUM(J43:J47)*1.21</f>
        <v>10969.593800000001</v>
      </c>
      <c r="J43" s="90">
        <v>5808.7</v>
      </c>
      <c r="K43" s="128"/>
    </row>
    <row r="44" spans="1:13" x14ac:dyDescent="0.3">
      <c r="A44" s="220"/>
      <c r="B44" s="223"/>
      <c r="C44" s="95" t="s">
        <v>12</v>
      </c>
      <c r="D44" s="96">
        <v>2295</v>
      </c>
      <c r="E44" s="227"/>
      <c r="F44" s="190"/>
      <c r="G44" s="214"/>
      <c r="H44" s="193"/>
      <c r="I44" s="190"/>
      <c r="J44" s="138">
        <v>2295</v>
      </c>
      <c r="K44" s="128"/>
    </row>
    <row r="45" spans="1:13" x14ac:dyDescent="0.3">
      <c r="A45" s="220"/>
      <c r="B45" s="223"/>
      <c r="C45" s="95" t="s">
        <v>13</v>
      </c>
      <c r="D45" s="96">
        <v>800</v>
      </c>
      <c r="E45" s="227"/>
      <c r="F45" s="190"/>
      <c r="G45" s="214"/>
      <c r="H45" s="193"/>
      <c r="I45" s="190"/>
      <c r="J45" s="93">
        <v>800</v>
      </c>
      <c r="K45" s="131" t="s">
        <v>84</v>
      </c>
    </row>
    <row r="46" spans="1:13" x14ac:dyDescent="0.3">
      <c r="A46" s="220"/>
      <c r="B46" s="223"/>
      <c r="C46" s="95" t="s">
        <v>15</v>
      </c>
      <c r="D46" s="108">
        <v>162.07</v>
      </c>
      <c r="E46" s="227"/>
      <c r="F46" s="190"/>
      <c r="G46" s="214"/>
      <c r="H46" s="193"/>
      <c r="I46" s="190"/>
      <c r="J46" s="93">
        <v>162.07</v>
      </c>
      <c r="K46" s="128"/>
    </row>
    <row r="47" spans="1:13" ht="15" thickBot="1" x14ac:dyDescent="0.35">
      <c r="A47" s="220"/>
      <c r="B47" s="223"/>
      <c r="C47" s="140" t="s">
        <v>16</v>
      </c>
      <c r="D47" s="141">
        <v>0.01</v>
      </c>
      <c r="E47" s="227"/>
      <c r="F47" s="190"/>
      <c r="G47" s="214"/>
      <c r="H47" s="193"/>
      <c r="I47" s="190"/>
      <c r="J47" s="142">
        <v>0.01</v>
      </c>
      <c r="K47" s="143"/>
    </row>
    <row r="48" spans="1:13" ht="29.25" customHeight="1" thickBot="1" x14ac:dyDescent="0.35">
      <c r="A48" s="139"/>
      <c r="B48" s="137"/>
      <c r="C48" s="240" t="s">
        <v>83</v>
      </c>
      <c r="D48" s="241"/>
      <c r="E48" s="241"/>
      <c r="F48" s="241"/>
      <c r="G48" s="241"/>
      <c r="H48" s="241"/>
      <c r="I48" s="241"/>
      <c r="J48" s="241"/>
      <c r="K48" s="242"/>
    </row>
    <row r="49" spans="1:16" ht="15.6" x14ac:dyDescent="0.3">
      <c r="A49" s="176" t="s">
        <v>30</v>
      </c>
      <c r="B49" s="179" t="s">
        <v>85</v>
      </c>
      <c r="C49" s="144" t="s">
        <v>11</v>
      </c>
      <c r="D49" s="110">
        <v>7512.65</v>
      </c>
      <c r="E49" s="182">
        <f>SUM(D49:D53)</f>
        <v>13948.34</v>
      </c>
      <c r="F49" s="182">
        <f>E49*1.21</f>
        <v>16877.491399999999</v>
      </c>
      <c r="G49" s="174" t="s">
        <v>88</v>
      </c>
      <c r="H49" s="183">
        <v>45616</v>
      </c>
      <c r="I49" s="154">
        <f>SUM(J49:J53)*1.21</f>
        <v>16877.491399999999</v>
      </c>
      <c r="J49" s="110">
        <v>7512.65</v>
      </c>
      <c r="K49" s="111"/>
      <c r="M49" s="136" t="s">
        <v>83</v>
      </c>
      <c r="N49" s="136"/>
      <c r="O49" s="136"/>
    </row>
    <row r="50" spans="1:16" x14ac:dyDescent="0.3">
      <c r="A50" s="177"/>
      <c r="B50" s="180"/>
      <c r="C50" s="109" t="s">
        <v>12</v>
      </c>
      <c r="D50" s="112">
        <v>5083.75</v>
      </c>
      <c r="E50" s="172"/>
      <c r="F50" s="172"/>
      <c r="G50" s="174"/>
      <c r="H50" s="183"/>
      <c r="I50" s="154"/>
      <c r="J50" s="112">
        <v>5083.75</v>
      </c>
      <c r="K50" s="113"/>
    </row>
    <row r="51" spans="1:16" x14ac:dyDescent="0.3">
      <c r="A51" s="177"/>
      <c r="B51" s="180"/>
      <c r="C51" s="109" t="s">
        <v>13</v>
      </c>
      <c r="D51" s="112">
        <v>1100</v>
      </c>
      <c r="E51" s="172"/>
      <c r="F51" s="172"/>
      <c r="G51" s="174"/>
      <c r="H51" s="183"/>
      <c r="I51" s="154"/>
      <c r="J51" s="112">
        <v>1100</v>
      </c>
      <c r="K51" s="146" t="s">
        <v>89</v>
      </c>
      <c r="M51" s="129" t="s">
        <v>81</v>
      </c>
      <c r="N51" s="130"/>
      <c r="O51" s="130"/>
      <c r="P51" s="130"/>
    </row>
    <row r="52" spans="1:16" x14ac:dyDescent="0.3">
      <c r="A52" s="177"/>
      <c r="B52" s="180"/>
      <c r="C52" s="109" t="s">
        <v>15</v>
      </c>
      <c r="D52" s="112">
        <v>251.93</v>
      </c>
      <c r="E52" s="172"/>
      <c r="F52" s="172"/>
      <c r="G52" s="174"/>
      <c r="H52" s="183"/>
      <c r="I52" s="154"/>
      <c r="J52" s="112">
        <v>251.93</v>
      </c>
      <c r="K52" s="113"/>
    </row>
    <row r="53" spans="1:16" ht="15" thickBot="1" x14ac:dyDescent="0.35">
      <c r="A53" s="178"/>
      <c r="B53" s="181"/>
      <c r="C53" s="114" t="s">
        <v>16</v>
      </c>
      <c r="D53" s="126">
        <v>0.01</v>
      </c>
      <c r="E53" s="173"/>
      <c r="F53" s="173"/>
      <c r="G53" s="175"/>
      <c r="H53" s="184"/>
      <c r="I53" s="155"/>
      <c r="J53" s="126">
        <v>0.01</v>
      </c>
      <c r="K53" s="115"/>
    </row>
    <row r="54" spans="1:16" x14ac:dyDescent="0.3">
      <c r="A54" s="156" t="s">
        <v>29</v>
      </c>
      <c r="B54" s="159" t="s">
        <v>86</v>
      </c>
      <c r="C54" s="144" t="s">
        <v>11</v>
      </c>
      <c r="D54" s="116">
        <v>5122.1499999999996</v>
      </c>
      <c r="E54" s="171">
        <f>SUM(D54:D58)</f>
        <v>10694.93</v>
      </c>
      <c r="F54" s="165">
        <f>E54*1.21</f>
        <v>12940.865299999999</v>
      </c>
      <c r="G54" s="174" t="s">
        <v>90</v>
      </c>
      <c r="H54" s="150">
        <v>45629</v>
      </c>
      <c r="I54" s="153">
        <f>SUM(J54:J58)*1.21</f>
        <v>12940.8532</v>
      </c>
      <c r="J54" s="116">
        <v>5122.1499999999996</v>
      </c>
      <c r="K54" s="117"/>
      <c r="M54" s="3"/>
    </row>
    <row r="55" spans="1:16" x14ac:dyDescent="0.3">
      <c r="A55" s="157"/>
      <c r="B55" s="160"/>
      <c r="C55" s="109" t="s">
        <v>12</v>
      </c>
      <c r="D55" s="118">
        <v>4578.75</v>
      </c>
      <c r="E55" s="172"/>
      <c r="F55" s="166"/>
      <c r="G55" s="174"/>
      <c r="H55" s="151"/>
      <c r="I55" s="154"/>
      <c r="J55" s="118">
        <v>4578.75</v>
      </c>
      <c r="K55" s="119"/>
      <c r="M55" s="3"/>
    </row>
    <row r="56" spans="1:16" x14ac:dyDescent="0.3">
      <c r="A56" s="157"/>
      <c r="B56" s="160"/>
      <c r="C56" s="109" t="s">
        <v>13</v>
      </c>
      <c r="D56" s="120">
        <v>800</v>
      </c>
      <c r="E56" s="172"/>
      <c r="F56" s="166"/>
      <c r="G56" s="174"/>
      <c r="H56" s="151"/>
      <c r="I56" s="154"/>
      <c r="J56" s="120">
        <v>800</v>
      </c>
      <c r="K56" s="146" t="s">
        <v>91</v>
      </c>
    </row>
    <row r="57" spans="1:16" x14ac:dyDescent="0.3">
      <c r="A57" s="157"/>
      <c r="B57" s="160"/>
      <c r="C57" s="109" t="s">
        <v>15</v>
      </c>
      <c r="D57" s="121">
        <v>194.02</v>
      </c>
      <c r="E57" s="172"/>
      <c r="F57" s="166"/>
      <c r="G57" s="174"/>
      <c r="H57" s="151"/>
      <c r="I57" s="154"/>
      <c r="J57" s="121">
        <v>194.01</v>
      </c>
      <c r="K57" s="122"/>
    </row>
    <row r="58" spans="1:16" ht="15" thickBot="1" x14ac:dyDescent="0.35">
      <c r="A58" s="158"/>
      <c r="B58" s="161"/>
      <c r="C58" s="114" t="s">
        <v>16</v>
      </c>
      <c r="D58" s="126">
        <v>0.01</v>
      </c>
      <c r="E58" s="173"/>
      <c r="F58" s="167"/>
      <c r="G58" s="175"/>
      <c r="H58" s="152"/>
      <c r="I58" s="155"/>
      <c r="J58" s="126">
        <v>0.01</v>
      </c>
      <c r="K58" s="123"/>
    </row>
    <row r="59" spans="1:16" x14ac:dyDescent="0.3">
      <c r="A59" s="156" t="s">
        <v>31</v>
      </c>
      <c r="B59" s="159" t="s">
        <v>87</v>
      </c>
      <c r="C59" s="144" t="s">
        <v>11</v>
      </c>
      <c r="D59" s="116">
        <v>7162.65</v>
      </c>
      <c r="E59" s="162">
        <f>SUM(D59:D63)</f>
        <v>12715.039999999999</v>
      </c>
      <c r="F59" s="165">
        <f>E59*1.21</f>
        <v>15385.198399999999</v>
      </c>
      <c r="G59" s="168" t="s">
        <v>92</v>
      </c>
      <c r="H59" s="150" t="s">
        <v>93</v>
      </c>
      <c r="I59" s="153">
        <f>SUM(J59:J63)*1.21</f>
        <v>15385.198399999999</v>
      </c>
      <c r="J59" s="116">
        <v>7162.65</v>
      </c>
      <c r="K59" s="117"/>
    </row>
    <row r="60" spans="1:16" x14ac:dyDescent="0.3">
      <c r="A60" s="157"/>
      <c r="B60" s="160"/>
      <c r="C60" s="109" t="s">
        <v>12</v>
      </c>
      <c r="D60" s="118">
        <v>4518.75</v>
      </c>
      <c r="E60" s="163"/>
      <c r="F60" s="166"/>
      <c r="G60" s="169"/>
      <c r="H60" s="151"/>
      <c r="I60" s="154"/>
      <c r="J60" s="118">
        <v>4518.75</v>
      </c>
      <c r="K60" s="119"/>
    </row>
    <row r="61" spans="1:16" x14ac:dyDescent="0.3">
      <c r="A61" s="157"/>
      <c r="B61" s="160"/>
      <c r="C61" s="109" t="s">
        <v>13</v>
      </c>
      <c r="D61" s="118">
        <v>800</v>
      </c>
      <c r="E61" s="163"/>
      <c r="F61" s="166"/>
      <c r="G61" s="169"/>
      <c r="H61" s="151"/>
      <c r="I61" s="154"/>
      <c r="J61" s="118">
        <v>800</v>
      </c>
      <c r="K61" s="146" t="s">
        <v>94</v>
      </c>
    </row>
    <row r="62" spans="1:16" x14ac:dyDescent="0.3">
      <c r="A62" s="157"/>
      <c r="B62" s="160"/>
      <c r="C62" s="109" t="s">
        <v>15</v>
      </c>
      <c r="D62" s="121">
        <v>233.63</v>
      </c>
      <c r="E62" s="163"/>
      <c r="F62" s="166"/>
      <c r="G62" s="169"/>
      <c r="H62" s="151"/>
      <c r="I62" s="154"/>
      <c r="J62" s="121">
        <v>233.63</v>
      </c>
      <c r="K62" s="122"/>
    </row>
    <row r="63" spans="1:16" ht="15" thickBot="1" x14ac:dyDescent="0.35">
      <c r="A63" s="158"/>
      <c r="B63" s="161"/>
      <c r="C63" s="114" t="s">
        <v>16</v>
      </c>
      <c r="D63" s="126">
        <v>0.01</v>
      </c>
      <c r="E63" s="164"/>
      <c r="F63" s="167"/>
      <c r="G63" s="170"/>
      <c r="H63" s="152"/>
      <c r="I63" s="155"/>
      <c r="J63" s="126">
        <v>0.01</v>
      </c>
      <c r="K63" s="123"/>
    </row>
    <row r="64" spans="1:16" x14ac:dyDescent="0.3">
      <c r="A64" s="32"/>
      <c r="B64" s="6"/>
      <c r="D64" s="47"/>
      <c r="E64" s="48"/>
      <c r="F64" s="49"/>
      <c r="G64" s="2"/>
      <c r="H64" s="50"/>
      <c r="I64" s="49"/>
      <c r="J64" s="51"/>
      <c r="K64" s="1"/>
    </row>
    <row r="65" spans="1:12" x14ac:dyDescent="0.3">
      <c r="A65" s="32"/>
      <c r="B65" s="6"/>
      <c r="C65" s="145">
        <f>SUM(D59:D61)</f>
        <v>12481.4</v>
      </c>
      <c r="E65" s="23" t="s">
        <v>58</v>
      </c>
      <c r="F65" s="26">
        <f>SUM(F5:F43)</f>
        <v>125352.04329999999</v>
      </c>
      <c r="G65" s="2"/>
      <c r="H65" s="2" t="s">
        <v>36</v>
      </c>
      <c r="I65" s="45">
        <f>SUM(I5:I43)</f>
        <v>119940.7539</v>
      </c>
      <c r="J65" s="31"/>
      <c r="K65" s="5"/>
      <c r="L65" s="4"/>
    </row>
    <row r="66" spans="1:12" ht="17.399999999999999" x14ac:dyDescent="0.35">
      <c r="C66" s="7"/>
      <c r="E66" s="61" t="s">
        <v>39</v>
      </c>
      <c r="F66" s="60">
        <f>C71-F65</f>
        <v>10406.256699999998</v>
      </c>
      <c r="G66" s="53" t="s">
        <v>38</v>
      </c>
      <c r="H66" s="54"/>
      <c r="I66" s="55">
        <f>C71-I65</f>
        <v>15817.546099999992</v>
      </c>
      <c r="K66" s="34"/>
    </row>
    <row r="67" spans="1:12" x14ac:dyDescent="0.3">
      <c r="C67" s="7"/>
      <c r="E67" s="61"/>
      <c r="F67" s="61"/>
      <c r="G67" s="61"/>
      <c r="H67" s="61"/>
      <c r="I67" s="61"/>
      <c r="K67" s="34"/>
    </row>
    <row r="68" spans="1:12" ht="15.6" x14ac:dyDescent="0.3">
      <c r="B68" s="87" t="s">
        <v>57</v>
      </c>
      <c r="C68" s="86">
        <v>5731.2317000000039</v>
      </c>
      <c r="E68" s="61"/>
      <c r="F68" s="61"/>
      <c r="G68" s="61"/>
      <c r="H68" s="61"/>
      <c r="I68" s="61"/>
      <c r="K68" s="34"/>
    </row>
    <row r="69" spans="1:12" x14ac:dyDescent="0.3">
      <c r="C69" s="7"/>
      <c r="E69" s="61"/>
      <c r="F69" s="61"/>
      <c r="G69" s="61"/>
      <c r="H69" s="61"/>
      <c r="I69" s="61"/>
      <c r="K69" s="34"/>
    </row>
    <row r="70" spans="1:12" ht="23.4" x14ac:dyDescent="0.45">
      <c r="B70" s="27">
        <v>2024</v>
      </c>
      <c r="C70" s="4"/>
      <c r="G70" s="52"/>
      <c r="H70" s="3"/>
    </row>
    <row r="71" spans="1:12" x14ac:dyDescent="0.3">
      <c r="B71" t="s">
        <v>35</v>
      </c>
      <c r="C71" s="8">
        <f>C72+C73</f>
        <v>135758.29999999999</v>
      </c>
      <c r="H71" s="3"/>
    </row>
    <row r="72" spans="1:12" x14ac:dyDescent="0.3">
      <c r="C72" s="11">
        <v>125758.3</v>
      </c>
      <c r="D72" s="21" t="s">
        <v>32</v>
      </c>
      <c r="E72" s="10" t="s">
        <v>33</v>
      </c>
    </row>
    <row r="73" spans="1:12" x14ac:dyDescent="0.3">
      <c r="B73" s="7"/>
      <c r="C73" s="12">
        <v>10000</v>
      </c>
      <c r="E73" s="10" t="s">
        <v>34</v>
      </c>
    </row>
    <row r="74" spans="1:12" x14ac:dyDescent="0.3">
      <c r="B74" s="7"/>
      <c r="C74" s="12"/>
      <c r="E74" s="2"/>
    </row>
    <row r="75" spans="1:12" x14ac:dyDescent="0.3">
      <c r="B75" s="124" t="s">
        <v>56</v>
      </c>
      <c r="C75" s="29"/>
      <c r="E75" s="2"/>
    </row>
    <row r="76" spans="1:12" x14ac:dyDescent="0.3">
      <c r="B76" s="85" t="s">
        <v>55</v>
      </c>
      <c r="C76" s="81">
        <v>181092.08</v>
      </c>
      <c r="D76" s="82"/>
      <c r="E76" s="83" t="s">
        <v>50</v>
      </c>
      <c r="F76" s="84" t="s">
        <v>51</v>
      </c>
    </row>
    <row r="77" spans="1:12" x14ac:dyDescent="0.3">
      <c r="B77" s="85"/>
      <c r="C77" s="81"/>
      <c r="D77" s="82"/>
      <c r="E77" s="83"/>
      <c r="F77" s="84"/>
    </row>
    <row r="78" spans="1:12" x14ac:dyDescent="0.3">
      <c r="A78" s="15" t="s">
        <v>53</v>
      </c>
      <c r="B78" t="s">
        <v>52</v>
      </c>
      <c r="C78" s="5">
        <f>E78+F78</f>
        <v>55333.619999999995</v>
      </c>
      <c r="E78" s="10">
        <v>45273.02</v>
      </c>
      <c r="F78" s="10">
        <v>10060.6</v>
      </c>
      <c r="H78" s="9" t="s">
        <v>36</v>
      </c>
      <c r="I78" s="9" t="s">
        <v>96</v>
      </c>
      <c r="J78" s="9" t="s">
        <v>95</v>
      </c>
      <c r="K78" s="147">
        <f>45273.02-45203.54</f>
        <v>69.479999999995925</v>
      </c>
    </row>
    <row r="79" spans="1:12" x14ac:dyDescent="0.3">
      <c r="A79" s="15" t="s">
        <v>54</v>
      </c>
      <c r="B79" t="s">
        <v>79</v>
      </c>
      <c r="C79" s="4">
        <f>E79+F79</f>
        <v>140849.29999999999</v>
      </c>
      <c r="E79" s="125">
        <v>135819</v>
      </c>
      <c r="F79" s="10">
        <v>5030.3</v>
      </c>
    </row>
    <row r="80" spans="1:12" ht="15" thickBot="1" x14ac:dyDescent="0.35">
      <c r="B80" s="13"/>
      <c r="C80" s="24"/>
      <c r="D80" s="24"/>
      <c r="E80" s="13"/>
      <c r="F80" s="24"/>
      <c r="G80" s="13"/>
      <c r="H80" s="14"/>
      <c r="I80" s="13"/>
      <c r="J80" s="13"/>
      <c r="K80" s="13"/>
    </row>
    <row r="81" spans="1:8" x14ac:dyDescent="0.3">
      <c r="C81" s="45"/>
      <c r="D81" s="45"/>
      <c r="F81" s="45"/>
      <c r="H81" s="3"/>
    </row>
    <row r="82" spans="1:8" ht="23.4" x14ac:dyDescent="0.45">
      <c r="B82" s="27"/>
      <c r="D82" s="44"/>
      <c r="E82" s="46"/>
      <c r="F82" s="56"/>
    </row>
    <row r="83" spans="1:8" x14ac:dyDescent="0.3">
      <c r="A83" s="57"/>
      <c r="C83" s="5"/>
      <c r="D83" s="44"/>
      <c r="F83" s="44"/>
    </row>
    <row r="84" spans="1:8" x14ac:dyDescent="0.3">
      <c r="C84" s="30"/>
      <c r="D84" s="44"/>
      <c r="F84" s="44"/>
    </row>
    <row r="85" spans="1:8" x14ac:dyDescent="0.3">
      <c r="D85" s="44"/>
      <c r="F85" s="44"/>
    </row>
    <row r="86" spans="1:8" x14ac:dyDescent="0.3">
      <c r="A86" s="57"/>
      <c r="D86" s="44"/>
      <c r="F86" s="44"/>
    </row>
    <row r="87" spans="1:8" x14ac:dyDescent="0.3">
      <c r="A87" s="57"/>
      <c r="C87" s="34"/>
      <c r="D87" s="44"/>
      <c r="E87" s="31"/>
      <c r="F87" s="58"/>
    </row>
    <row r="88" spans="1:8" x14ac:dyDescent="0.3">
      <c r="A88" s="57"/>
      <c r="D88" s="44"/>
      <c r="F88" s="44"/>
    </row>
    <row r="89" spans="1:8" x14ac:dyDescent="0.3">
      <c r="B89" s="33"/>
      <c r="C89" s="58"/>
      <c r="D89" s="44"/>
      <c r="E89" s="44"/>
      <c r="F89" s="44"/>
    </row>
    <row r="90" spans="1:8" x14ac:dyDescent="0.3">
      <c r="B90" s="33"/>
      <c r="C90" s="58"/>
      <c r="D90" s="44"/>
      <c r="E90" s="44"/>
      <c r="F90" s="44"/>
    </row>
    <row r="91" spans="1:8" x14ac:dyDescent="0.3">
      <c r="B91" s="33"/>
      <c r="C91" s="58"/>
      <c r="D91" s="44"/>
      <c r="E91" s="44"/>
      <c r="F91" s="44"/>
    </row>
    <row r="92" spans="1:8" x14ac:dyDescent="0.3">
      <c r="B92" s="33"/>
      <c r="C92" s="41"/>
      <c r="D92" s="44"/>
      <c r="E92" s="44"/>
      <c r="F92" s="44"/>
    </row>
    <row r="93" spans="1:8" x14ac:dyDescent="0.3">
      <c r="B93" s="33"/>
      <c r="C93" s="58"/>
      <c r="D93" s="44"/>
      <c r="F93" s="44"/>
    </row>
    <row r="94" spans="1:8" x14ac:dyDescent="0.3">
      <c r="B94" s="33"/>
      <c r="C94" s="41"/>
      <c r="D94" s="42"/>
      <c r="F94" s="44"/>
    </row>
    <row r="95" spans="1:8" x14ac:dyDescent="0.3">
      <c r="B95" s="33"/>
      <c r="C95" s="43"/>
      <c r="D95" s="44"/>
      <c r="F95" s="33"/>
    </row>
    <row r="96" spans="1:8" x14ac:dyDescent="0.3">
      <c r="B96" s="33"/>
      <c r="C96" s="58"/>
      <c r="D96" s="44"/>
      <c r="F96" s="44"/>
    </row>
    <row r="97" spans="2:10" ht="23.4" x14ac:dyDescent="0.45">
      <c r="B97" s="27"/>
      <c r="D97" s="44"/>
      <c r="F97" s="44"/>
    </row>
    <row r="98" spans="2:10" x14ac:dyDescent="0.3">
      <c r="D98" s="44"/>
      <c r="F98" s="44"/>
    </row>
    <row r="99" spans="2:10" x14ac:dyDescent="0.3">
      <c r="B99" s="33"/>
      <c r="C99" s="4"/>
      <c r="D99" s="44"/>
      <c r="E99" s="44"/>
      <c r="F99" s="44"/>
      <c r="J99" s="35"/>
    </row>
    <row r="100" spans="2:10" x14ac:dyDescent="0.3">
      <c r="B100" s="33"/>
      <c r="C100" s="4"/>
      <c r="D100" s="59"/>
      <c r="E100" s="44"/>
      <c r="F100" s="44"/>
      <c r="J100" s="35"/>
    </row>
    <row r="101" spans="2:10" x14ac:dyDescent="0.3">
      <c r="B101" s="33"/>
      <c r="C101" s="4"/>
      <c r="D101" s="59"/>
      <c r="E101" s="3"/>
      <c r="F101" s="44"/>
    </row>
    <row r="102" spans="2:10" x14ac:dyDescent="0.3">
      <c r="E102" s="3"/>
    </row>
    <row r="103" spans="2:10" x14ac:dyDescent="0.3">
      <c r="B103" s="33"/>
      <c r="C103" s="4"/>
      <c r="D103" s="28"/>
      <c r="E103" s="3"/>
    </row>
    <row r="104" spans="2:10" x14ac:dyDescent="0.3">
      <c r="D104" s="28"/>
      <c r="E104" s="3"/>
    </row>
    <row r="105" spans="2:10" x14ac:dyDescent="0.3">
      <c r="D105" s="28"/>
    </row>
    <row r="106" spans="2:10" x14ac:dyDescent="0.3">
      <c r="D106" s="28"/>
    </row>
    <row r="107" spans="2:10" x14ac:dyDescent="0.3">
      <c r="D107" s="28"/>
    </row>
    <row r="108" spans="2:10" x14ac:dyDescent="0.3">
      <c r="D108" s="28"/>
    </row>
    <row r="109" spans="2:10" x14ac:dyDescent="0.3">
      <c r="D109" s="28"/>
    </row>
    <row r="110" spans="2:10" x14ac:dyDescent="0.3">
      <c r="D110" s="28"/>
    </row>
    <row r="111" spans="2:10" x14ac:dyDescent="0.3">
      <c r="D111" s="28"/>
      <c r="E111" s="3"/>
    </row>
  </sheetData>
  <mergeCells count="83">
    <mergeCell ref="C48:K48"/>
    <mergeCell ref="F20:F25"/>
    <mergeCell ref="I5:I9"/>
    <mergeCell ref="E5:E9"/>
    <mergeCell ref="F5:F9"/>
    <mergeCell ref="B5:B9"/>
    <mergeCell ref="G5:G9"/>
    <mergeCell ref="H43:H47"/>
    <mergeCell ref="I43:I47"/>
    <mergeCell ref="F43:F47"/>
    <mergeCell ref="A43:A47"/>
    <mergeCell ref="B43:B47"/>
    <mergeCell ref="E43:E47"/>
    <mergeCell ref="G43:G47"/>
    <mergeCell ref="A26:A31"/>
    <mergeCell ref="A38:A42"/>
    <mergeCell ref="G32:G37"/>
    <mergeCell ref="A32:A37"/>
    <mergeCell ref="B32:B37"/>
    <mergeCell ref="E32:E37"/>
    <mergeCell ref="B38:B42"/>
    <mergeCell ref="E38:E42"/>
    <mergeCell ref="G38:G42"/>
    <mergeCell ref="B26:B31"/>
    <mergeCell ref="E26:E31"/>
    <mergeCell ref="A5:A9"/>
    <mergeCell ref="G20:G25"/>
    <mergeCell ref="G26:G31"/>
    <mergeCell ref="F26:F31"/>
    <mergeCell ref="H20:H25"/>
    <mergeCell ref="H5:H9"/>
    <mergeCell ref="A20:A25"/>
    <mergeCell ref="B20:B25"/>
    <mergeCell ref="E20:E25"/>
    <mergeCell ref="F15:F19"/>
    <mergeCell ref="F10:F14"/>
    <mergeCell ref="A10:A14"/>
    <mergeCell ref="B15:B19"/>
    <mergeCell ref="E15:E19"/>
    <mergeCell ref="G15:G19"/>
    <mergeCell ref="H15:H19"/>
    <mergeCell ref="A15:A19"/>
    <mergeCell ref="B10:B14"/>
    <mergeCell ref="E10:E14"/>
    <mergeCell ref="G10:G14"/>
    <mergeCell ref="H10:H14"/>
    <mergeCell ref="I49:I53"/>
    <mergeCell ref="G1:I1"/>
    <mergeCell ref="G2:I2"/>
    <mergeCell ref="D1:E1"/>
    <mergeCell ref="D2:E2"/>
    <mergeCell ref="I15:I19"/>
    <mergeCell ref="F38:F42"/>
    <mergeCell ref="H32:H37"/>
    <mergeCell ref="I32:I37"/>
    <mergeCell ref="F32:F37"/>
    <mergeCell ref="H38:H42"/>
    <mergeCell ref="I38:I42"/>
    <mergeCell ref="H26:H31"/>
    <mergeCell ref="I26:I31"/>
    <mergeCell ref="I10:I14"/>
    <mergeCell ref="I20:I25"/>
    <mergeCell ref="B49:B53"/>
    <mergeCell ref="E49:E53"/>
    <mergeCell ref="F49:F53"/>
    <mergeCell ref="G49:G53"/>
    <mergeCell ref="H49:H53"/>
    <mergeCell ref="J2:L2"/>
    <mergeCell ref="H54:H58"/>
    <mergeCell ref="I54:I58"/>
    <mergeCell ref="A59:A63"/>
    <mergeCell ref="B59:B63"/>
    <mergeCell ref="E59:E63"/>
    <mergeCell ref="F59:F63"/>
    <mergeCell ref="G59:G63"/>
    <mergeCell ref="H59:H63"/>
    <mergeCell ref="I59:I63"/>
    <mergeCell ref="A54:A58"/>
    <mergeCell ref="B54:B58"/>
    <mergeCell ref="E54:E58"/>
    <mergeCell ref="F54:F58"/>
    <mergeCell ref="G54:G58"/>
    <mergeCell ref="A49:A53"/>
  </mergeCells>
  <phoneticPr fontId="12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2024</vt:lpstr>
    </vt:vector>
  </TitlesOfParts>
  <Company>AYUNTAMIENTO DE LAS ROZAS DE MADRID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Aranzazu Martinez-Vara de Rey Garcia</dc:creator>
  <cp:lastModifiedBy>Soporte OgovSystem</cp:lastModifiedBy>
  <cp:lastPrinted>2023-06-22T10:38:46Z</cp:lastPrinted>
  <dcterms:created xsi:type="dcterms:W3CDTF">2022-03-09T12:43:11Z</dcterms:created>
  <dcterms:modified xsi:type="dcterms:W3CDTF">2025-01-30T09:26:21Z</dcterms:modified>
</cp:coreProperties>
</file>