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VALUACIONES SOBRE TRANSPARENCIA\INFOPARTICIPA\2025 (Relizado en febrero de 2026)\DATOS SOBRE RECURSOS HUMANOS\"/>
    </mc:Choice>
  </mc:AlternateContent>
  <xr:revisionPtr revIDLastSave="0" documentId="8_{3581C7A7-A56E-416A-8C3A-03C90D6FA868}" xr6:coauthVersionLast="47" xr6:coauthVersionMax="47" xr10:uidLastSave="{00000000-0000-0000-0000-000000000000}"/>
  <bookViews>
    <workbookView xWindow="28680" yWindow="-120" windowWidth="29040" windowHeight="15720" xr2:uid="{AC37F200-68C3-4BBB-91E4-9B9C3B89AD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8" i="1" l="1"/>
  <c r="L587" i="1"/>
  <c r="L586" i="1"/>
  <c r="L579" i="1"/>
  <c r="L574" i="1"/>
  <c r="L573" i="1"/>
  <c r="L572" i="1"/>
  <c r="L571" i="1"/>
  <c r="L570" i="1"/>
  <c r="L569" i="1"/>
  <c r="L568" i="1"/>
  <c r="L567" i="1"/>
  <c r="L566" i="1"/>
  <c r="L565" i="1"/>
  <c r="L560" i="1"/>
  <c r="L559" i="1"/>
  <c r="L558" i="1"/>
  <c r="L557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498" i="1"/>
  <c r="L497" i="1"/>
  <c r="L496" i="1"/>
  <c r="L495" i="1"/>
  <c r="L494" i="1"/>
  <c r="L489" i="1"/>
  <c r="L488" i="1"/>
  <c r="L481" i="1"/>
  <c r="L476" i="1"/>
  <c r="L475" i="1"/>
  <c r="L474" i="1"/>
  <c r="L473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45" i="1"/>
  <c r="L444" i="1"/>
  <c r="L443" i="1"/>
  <c r="L442" i="1"/>
  <c r="L441" i="1"/>
  <c r="L440" i="1"/>
  <c r="L439" i="1"/>
  <c r="L438" i="1"/>
  <c r="L431" i="1"/>
  <c r="L430" i="1"/>
  <c r="L429" i="1"/>
  <c r="L428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38" i="1"/>
  <c r="L337" i="1"/>
  <c r="L336" i="1"/>
  <c r="L335" i="1"/>
  <c r="L334" i="1"/>
  <c r="L333" i="1"/>
  <c r="L332" i="1"/>
  <c r="L326" i="1"/>
  <c r="L325" i="1"/>
  <c r="L324" i="1"/>
  <c r="L323" i="1"/>
  <c r="L322" i="1"/>
  <c r="L321" i="1"/>
  <c r="L316" i="1"/>
  <c r="L315" i="1"/>
  <c r="L314" i="1"/>
  <c r="L313" i="1"/>
  <c r="L312" i="1"/>
  <c r="L311" i="1"/>
  <c r="L306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2" i="1"/>
  <c r="L281" i="1"/>
  <c r="L280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58" i="1"/>
  <c r="L257" i="1"/>
  <c r="L256" i="1"/>
  <c r="L255" i="1"/>
  <c r="L254" i="1"/>
  <c r="L253" i="1"/>
  <c r="L252" i="1"/>
  <c r="L251" i="1"/>
  <c r="L250" i="1"/>
  <c r="L249" i="1"/>
  <c r="L248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L129" i="1"/>
  <c r="L128" i="1"/>
  <c r="L127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4" i="1"/>
  <c r="L103" i="1"/>
  <c r="L102" i="1"/>
  <c r="L101" i="1"/>
  <c r="L100" i="1"/>
  <c r="L99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Nuria Barreiro del Leste</author>
  </authors>
  <commentList>
    <comment ref="C12" authorId="0" shapeId="0" xr:uid="{DAA5B151-785B-40D5-ACAB-EDBD8A9B8AF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</t>
        </r>
        <r>
          <rPr>
            <sz val="9"/>
            <color indexed="81"/>
            <rFont val="Tahoma"/>
            <family val="2"/>
          </rPr>
          <t xml:space="preserve"> (De Auxiliar de Clínica a Téc. Auxiliar de Sonido)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Consumo OMIC a Cultura.</t>
        </r>
      </text>
    </comment>
    <comment ref="C18" authorId="0" shapeId="0" xr:uid="{174170A3-05BF-4714-B91E-3A8A796442CD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5.ª Modificación:</t>
        </r>
        <r>
          <rPr>
            <sz val="9"/>
            <color indexed="81"/>
            <rFont val="Tahoma"/>
            <charset val="1"/>
          </rPr>
          <t xml:space="preserve">
Eliminación del complemento de </t>
        </r>
        <r>
          <rPr>
            <b/>
            <sz val="9"/>
            <color indexed="81"/>
            <rFont val="Tahoma"/>
            <family val="2"/>
          </rPr>
          <t>turnicidad</t>
        </r>
        <r>
          <rPr>
            <sz val="9"/>
            <color indexed="81"/>
            <rFont val="Tahoma"/>
            <charset val="1"/>
          </rPr>
          <t xml:space="preserve"> y Aplicación del complemento de</t>
        </r>
        <r>
          <rPr>
            <b/>
            <sz val="9"/>
            <color indexed="81"/>
            <rFont val="Tahoma"/>
            <family val="2"/>
          </rPr>
          <t xml:space="preserve"> jornada partida.</t>
        </r>
      </text>
    </comment>
    <comment ref="C50" authorId="0" shapeId="0" xr:uid="{520EB287-0829-4568-B150-73C9DE39777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4.ª Modificación</t>
        </r>
        <r>
          <rPr>
            <sz val="9"/>
            <color indexed="81"/>
            <rFont val="Tahoma"/>
            <family val="2"/>
          </rPr>
          <t>: 
Eliminación del complemento de</t>
        </r>
        <r>
          <rPr>
            <b/>
            <sz val="9"/>
            <color indexed="81"/>
            <rFont val="Tahoma"/>
            <family val="2"/>
          </rPr>
          <t xml:space="preserve"> Jornada Partida.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 shapeId="0" xr:uid="{109F47D7-9513-40BA-BEC9-6EDA262B65E0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4.ª Modificación: </t>
        </r>
        <r>
          <rPr>
            <sz val="9"/>
            <color indexed="81"/>
            <rFont val="Tahoma"/>
            <family val="2"/>
          </rPr>
          <t xml:space="preserve">
Eliminación del complemento de </t>
        </r>
        <r>
          <rPr>
            <b/>
            <sz val="9"/>
            <color indexed="81"/>
            <rFont val="Tahoma"/>
            <family val="2"/>
          </rPr>
          <t>Jornada Partida.</t>
        </r>
      </text>
    </comment>
    <comment ref="C62" authorId="0" shapeId="0" xr:uid="{79F2F5B1-E9F4-4057-9E6B-13B002DC4C0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3" authorId="0" shapeId="0" xr:uid="{80B8ECC4-2077-48D5-9254-EA74C31EB370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4" authorId="0" shapeId="0" xr:uid="{C6BAB067-68F3-4873-BBC2-9DFAA43B1AC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5" authorId="0" shapeId="0" xr:uid="{B40A42E6-50FD-427E-821D-0C68E11FE8A0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6" authorId="0" shapeId="0" xr:uid="{53F7B00F-8304-4E52-9F57-0305F4B3EB3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7" authorId="0" shapeId="0" xr:uid="{112BC37A-8AE8-470E-8926-ED5914F1970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8" authorId="0" shapeId="0" xr:uid="{07E0ED2C-1AB3-4FEC-9985-E931FD3E901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69" authorId="0" shapeId="0" xr:uid="{2BA5A84A-C4B5-4D6F-B7E6-FB5C234D6214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70" authorId="0" shapeId="0" xr:uid="{94AE7822-432C-47EF-83D1-31644DF72162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de 9 plazas de Tecnico Auxiliar de Biblioteca</t>
        </r>
      </text>
    </comment>
    <comment ref="C76" authorId="0" shapeId="0" xr:uid="{7E6BC26C-0B82-4F35-B6AD-B65AABA28E77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1.º Modificación: </t>
        </r>
        <r>
          <rPr>
            <sz val="9"/>
            <color indexed="81"/>
            <rFont val="Tahoma"/>
            <family val="2"/>
          </rPr>
          <t xml:space="preserve">Aumentar complemento de </t>
        </r>
        <r>
          <rPr>
            <b/>
            <sz val="9"/>
            <color indexed="81"/>
            <rFont val="Tahoma"/>
            <family val="2"/>
          </rPr>
          <t>Responsabilidad</t>
        </r>
      </text>
    </comment>
    <comment ref="C103" authorId="0" shapeId="0" xr:uid="{7837E2F6-D853-404F-9FC3-F9814EC0621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1.º Modificación</t>
        </r>
        <r>
          <rPr>
            <sz val="9"/>
            <color indexed="81"/>
            <rFont val="Tahoma"/>
            <family val="2"/>
          </rPr>
          <t xml:space="preserve">: Aplicar complemento de </t>
        </r>
        <r>
          <rPr>
            <b/>
            <sz val="9"/>
            <color indexed="81"/>
            <rFont val="Tahoma"/>
            <family val="2"/>
          </rPr>
          <t>Responsabilidad.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</t>
        </r>
        <r>
          <rPr>
            <sz val="9"/>
            <color indexed="81"/>
            <rFont val="Tahoma"/>
            <family val="2"/>
          </rPr>
          <t xml:space="preserve">: Corrección de </t>
        </r>
        <r>
          <rPr>
            <b/>
            <sz val="9"/>
            <color indexed="81"/>
            <rFont val="Tahoma"/>
            <family val="2"/>
          </rPr>
          <t>errores.</t>
        </r>
        <r>
          <rPr>
            <sz val="9"/>
            <color indexed="81"/>
            <rFont val="Tahoma"/>
            <family val="2"/>
          </rPr>
          <t xml:space="preserve"> De A1 a A2. Cambia el salario base.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Técnico de Educación a Coordinador/a de Educación y Cultura
Incremento del complemento de </t>
        </r>
        <r>
          <rPr>
            <b/>
            <sz val="9"/>
            <color indexed="81"/>
            <rFont val="Tahoma"/>
            <family val="2"/>
          </rPr>
          <t xml:space="preserve">Responsabilidad
7.ª Modificación:
</t>
        </r>
        <r>
          <rPr>
            <sz val="9"/>
            <color indexed="81"/>
            <rFont val="Tahoma"/>
            <family val="2"/>
          </rPr>
          <t xml:space="preserve">Corrección de errores: De 37,5 horas a 35 carece de disponibilidad.
</t>
        </r>
      </text>
    </comment>
    <comment ref="C104" authorId="0" shapeId="0" xr:uid="{6571C259-D003-43E5-988F-575117608E86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5.ª Modificación</t>
        </r>
        <r>
          <rPr>
            <sz val="9"/>
            <color indexed="81"/>
            <rFont val="Tahoma"/>
            <charset val="1"/>
          </rPr>
          <t xml:space="preserve">: 
Eliminacion del complemento de </t>
        </r>
        <r>
          <rPr>
            <b/>
            <sz val="9"/>
            <color indexed="81"/>
            <rFont val="Tahoma"/>
            <family val="2"/>
          </rPr>
          <t>Turnicidad</t>
        </r>
        <r>
          <rPr>
            <sz val="9"/>
            <color indexed="81"/>
            <rFont val="Tahoma"/>
            <charset val="1"/>
          </rPr>
          <t xml:space="preserve"> y aplicación complemento de</t>
        </r>
        <r>
          <rPr>
            <b/>
            <sz val="9"/>
            <color indexed="81"/>
            <rFont val="Tahoma"/>
            <family val="2"/>
          </rPr>
          <t xml:space="preserve"> Jornada Partida.</t>
        </r>
      </text>
    </comment>
    <comment ref="C122" authorId="0" shapeId="0" xr:uid="{F1182AA9-9262-4F69-8E79-5B586E101AA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Se </t>
        </r>
        <r>
          <rPr>
            <b/>
            <sz val="9"/>
            <color indexed="81"/>
            <rFont val="Tahoma"/>
            <family val="2"/>
          </rPr>
          <t>crea</t>
        </r>
        <r>
          <rPr>
            <sz val="9"/>
            <color indexed="81"/>
            <rFont val="Tahoma"/>
            <family val="2"/>
          </rPr>
          <t xml:space="preserve"> puesto Conseje C.P.</t>
        </r>
      </text>
    </comment>
    <comment ref="C134" authorId="0" shapeId="0" xr:uid="{C5F4557C-3FC2-4A04-A945-17C0B0994AC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</t>
        </r>
        <r>
          <rPr>
            <sz val="9"/>
            <color indexed="81"/>
            <rFont val="Tahoma"/>
            <family val="2"/>
          </rPr>
          <t xml:space="preserve"> (de Profesor Video-fotografía a Técnico Superior)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Juventus (3370) a Deportes (3410)
Eliminación complemento de</t>
        </r>
        <r>
          <rPr>
            <b/>
            <sz val="9"/>
            <color indexed="81"/>
            <rFont val="Tahoma"/>
            <family val="2"/>
          </rPr>
          <t xml:space="preserve"> Jornada Partida</t>
        </r>
        <r>
          <rPr>
            <sz val="9"/>
            <color indexed="81"/>
            <rFont val="Tahoma"/>
            <family val="2"/>
          </rPr>
          <t>.</t>
        </r>
      </text>
    </comment>
    <comment ref="C137" authorId="0" shapeId="0" xr:uid="{48CD7772-A7CD-4CF8-956C-2E5EEED2124C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5.ª Modificación</t>
        </r>
        <r>
          <rPr>
            <sz val="9"/>
            <color indexed="81"/>
            <rFont val="Tahoma"/>
            <charset val="1"/>
          </rPr>
          <t xml:space="preserve">
Eliminación complemento de </t>
        </r>
        <r>
          <rPr>
            <b/>
            <sz val="9"/>
            <color indexed="81"/>
            <rFont val="Tahoma"/>
            <family val="2"/>
          </rPr>
          <t>Jornada Partida</t>
        </r>
      </text>
    </comment>
    <comment ref="C160" authorId="0" shapeId="0" xr:uid="{DD0087A4-ACCE-4704-A050-62E296201B0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</t>
        </r>
        <r>
          <rPr>
            <sz val="9"/>
            <color indexed="81"/>
            <rFont val="Tahoma"/>
            <family val="2"/>
          </rPr>
          <t xml:space="preserve">: Aplicar complemento de </t>
        </r>
        <r>
          <rPr>
            <b/>
            <sz val="9"/>
            <color indexed="81"/>
            <rFont val="Tahoma"/>
            <family val="2"/>
          </rPr>
          <t>Jornada Partida.</t>
        </r>
      </text>
    </comment>
    <comment ref="C182" authorId="0" shapeId="0" xr:uid="{5094BE4A-2C94-4E19-87C5-95F09B4A19C8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Eliminación del complemento de </t>
        </r>
        <r>
          <rPr>
            <b/>
            <sz val="9"/>
            <color indexed="81"/>
            <rFont val="Tahoma"/>
            <family val="2"/>
          </rPr>
          <t>Jornada Partida.</t>
        </r>
        <r>
          <rPr>
            <sz val="9"/>
            <color indexed="81"/>
            <rFont val="Tahoma"/>
            <family val="2"/>
          </rPr>
          <t xml:space="preserve">
Aplicación del complemento de </t>
        </r>
        <r>
          <rPr>
            <b/>
            <sz val="9"/>
            <color indexed="81"/>
            <rFont val="Tahoma"/>
            <family val="2"/>
          </rPr>
          <t>Responsabilidad.</t>
        </r>
        <r>
          <rPr>
            <sz val="9"/>
            <color indexed="81"/>
            <rFont val="Tahoma"/>
            <family val="2"/>
          </rPr>
          <t xml:space="preserve">
Aplicación del complemento de </t>
        </r>
        <r>
          <rPr>
            <b/>
            <sz val="9"/>
            <color indexed="81"/>
            <rFont val="Tahoma"/>
            <family val="2"/>
          </rPr>
          <t>Dedicación.</t>
        </r>
      </text>
    </comment>
    <comment ref="C185" authorId="0" shapeId="0" xr:uid="{40D2AC1B-3637-4AAB-970A-438DA1F77714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86" authorId="0" shapeId="0" xr:uid="{267384DA-E708-4049-B296-53B930D4A51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
</t>
        </r>
      </text>
    </comment>
    <comment ref="C187" authorId="0" shapeId="0" xr:uid="{B4CF1B1C-4FAB-43BA-8A0F-7A7370F1A1B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88" authorId="0" shapeId="0" xr:uid="{ADD41E03-1D55-4E38-913A-AB5988D2372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89" authorId="0" shapeId="0" xr:uid="{03B2E345-217F-47F1-9ED8-086DC8F35AA6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0" authorId="0" shapeId="0" xr:uid="{370EE630-D218-4816-A7F1-3D11724F5558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1" authorId="0" shapeId="0" xr:uid="{DB4F9592-1348-4823-8BD8-5CB14EC09F2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2" authorId="0" shapeId="0" xr:uid="{8B212DEA-A50F-49D0-A20D-7DEE34AD9A0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puesto de Monitor Deportivo</t>
        </r>
      </text>
    </comment>
    <comment ref="C193" authorId="0" shapeId="0" xr:uid="{97B3D7FD-49A5-417D-B604-96DE0837A9EA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4" authorId="0" shapeId="0" xr:uid="{4C0E8F9F-4158-4EBC-A12D-E3B2AED0C48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5" authorId="0" shapeId="0" xr:uid="{CC42C267-5EE8-4EC8-91B9-4DAB4131681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6" authorId="0" shapeId="0" xr:uid="{F144CE7A-FE3B-416A-9A25-DD52A8F4B877}">
      <text>
        <r>
          <rPr>
            <b/>
            <sz val="9"/>
            <color indexed="81"/>
            <rFont val="Tahoma"/>
            <family val="2"/>
          </rPr>
          <t>Nuria Barreiro del Leste:
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7" authorId="0" shapeId="0" xr:uid="{4E56BF66-3423-449A-889B-55AD4149138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puesto de Monitor Deportivo</t>
        </r>
      </text>
    </comment>
    <comment ref="C198" authorId="0" shapeId="0" xr:uid="{B8B9391C-69BC-451A-9719-2E0DB40C57E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puesto de Monitor Deportivo</t>
        </r>
      </text>
    </comment>
    <comment ref="C204" authorId="0" shapeId="0" xr:uid="{716631FF-0B4C-42BD-A9BF-63203DBEDB58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Director de instalaciones deportivas a Técnico Superior</t>
        </r>
      </text>
    </comment>
    <comment ref="C205" authorId="0" shapeId="0" xr:uid="{DA00B548-5F97-4C5F-BB1B-FA4A8C5B3B96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Director de instalaciones deportivas a Técnico Superior</t>
        </r>
      </text>
    </comment>
    <comment ref="C206" authorId="0" shapeId="0" xr:uid="{35B7A402-1FC3-42FC-8EFB-62F8DD05F1F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Director de instalaciones deportivas a Técnico Superior</t>
        </r>
      </text>
    </comment>
    <comment ref="C207" authorId="0" shapeId="0" xr:uid="{2822FEC1-BA3A-446D-9F1A-A1E690883A11}">
      <text>
        <r>
          <rPr>
            <b/>
            <sz val="9"/>
            <color indexed="81"/>
            <rFont val="Tahoma"/>
            <family val="2"/>
          </rPr>
          <t>Nuria Barreiro del Leste:
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Director de instalaciones deportivas a Técnico Superior</t>
        </r>
      </text>
    </comment>
    <comment ref="C208" authorId="0" shapeId="0" xr:uid="{C27CB42C-6A6C-4841-B90D-10410275BF87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4.ª Modificación: 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Director de Servicios Médicos a Director de Instalaciones Deportivas.
Modificación del complemento de </t>
        </r>
        <r>
          <rPr>
            <b/>
            <sz val="9"/>
            <color indexed="81"/>
            <rFont val="Tahoma"/>
            <family val="2"/>
          </rPr>
          <t>Responsabilidad</t>
        </r>
      </text>
    </comment>
    <comment ref="C209" authorId="0" shapeId="0" xr:uid="{282F6759-298F-428F-8EE4-9CC9AEB6698A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(de Responsable de Programa a Técnico Superior)
Eliminación del complemento de </t>
        </r>
        <r>
          <rPr>
            <b/>
            <sz val="9"/>
            <color indexed="81"/>
            <rFont val="Tahoma"/>
            <family val="2"/>
          </rPr>
          <t>Responsabilidad.</t>
        </r>
      </text>
    </comment>
    <comment ref="C250" authorId="0" shapeId="0" xr:uid="{D5658CBD-845B-41F5-B2F3-BF94E0D0A8FA}">
      <text>
        <r>
          <rPr>
            <sz val="9"/>
            <color indexed="81"/>
            <rFont val="Tahoma"/>
            <family val="2"/>
          </rPr>
          <t xml:space="preserve">Nuria Barreiro del Leste:
4.ª Modificación: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Sanidad a Servicios Sociales.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Téc, Superior de Laboratorio a Asesor Juridico
</t>
        </r>
        <r>
          <rPr>
            <b/>
            <sz val="9"/>
            <color indexed="81"/>
            <rFont val="Tahoma"/>
            <family val="2"/>
          </rPr>
          <t>Pasa de 35 a 25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8" authorId="0" shapeId="0" xr:uid="{BB20AA15-4713-41A0-915F-1053BE8FB6E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2.º Modificación: 
</t>
        </r>
        <r>
          <rPr>
            <sz val="9"/>
            <color indexed="81"/>
            <rFont val="Tahoma"/>
            <family val="2"/>
          </rPr>
          <t xml:space="preserve">Cambio de </t>
        </r>
        <r>
          <rPr>
            <b/>
            <sz val="9"/>
            <color indexed="81"/>
            <rFont val="Tahoma"/>
            <family val="2"/>
          </rPr>
          <t>Programa:</t>
        </r>
        <r>
          <rPr>
            <sz val="9"/>
            <color indexed="81"/>
            <rFont val="Tahoma"/>
            <family val="2"/>
          </rPr>
          <t xml:space="preserve"> de 3250 (Vigilancia escolaridad obligatoria) a 2310 (Servicios Sociales)</t>
        </r>
      </text>
    </comment>
    <comment ref="C271" authorId="0" shapeId="0" xr:uid="{6D380386-30C3-4A70-ADCE-9F996639EE8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Tec de empleo y Dsllo. Local a Tec. De planificación y gestión del area de mayores.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Empleo (2410) a Servicios Sociales (2310)</t>
        </r>
      </text>
    </comment>
    <comment ref="C290" authorId="0" shapeId="0" xr:uid="{AAF1B18F-C5E5-4B5D-A02D-226F8B938B08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5.ª Modificación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Servicios Sociales (2310) a Organo de Apoyo a la JGL (9200)
</t>
        </r>
      </text>
    </comment>
    <comment ref="C291" authorId="0" shapeId="0" xr:uid="{30462316-EF0F-43DF-8438-957DE721B399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</t>
        </r>
        <r>
          <rPr>
            <sz val="9"/>
            <color indexed="81"/>
            <rFont val="Tahoma"/>
            <family val="2"/>
          </rPr>
          <t xml:space="preserve"> de Controlador Taquillero a Auxiliar Administrativo</t>
        </r>
      </text>
    </comment>
    <comment ref="C293" authorId="0" shapeId="0" xr:uid="{D711E77A-E121-4AE1-AE0C-91F1E69902B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</t>
        </r>
        <r>
          <rPr>
            <sz val="9"/>
            <color indexed="81"/>
            <rFont val="Tahoma"/>
            <family val="2"/>
          </rPr>
          <t xml:space="preserve">:
Cambio de </t>
        </r>
        <r>
          <rPr>
            <b/>
            <sz val="9"/>
            <color indexed="81"/>
            <rFont val="Tahoma"/>
            <family val="2"/>
          </rPr>
          <t>denominación</t>
        </r>
        <r>
          <rPr>
            <sz val="9"/>
            <color indexed="81"/>
            <rFont val="Tahoma"/>
            <family val="2"/>
          </rPr>
          <t xml:space="preserve"> de Controlador Taquillero a Auxiliar Administrativo</t>
        </r>
      </text>
    </comment>
    <comment ref="C294" authorId="0" shapeId="0" xr:uid="{A3B27E07-B459-457E-A121-0A46731B241D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5.ª Modificación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Administración General de Cultura (3321) a Secretaría General (9203)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Aux. de Biblioteca a Aux. de Archivo</t>
        </r>
      </text>
    </comment>
    <comment ref="C295" authorId="0" shapeId="0" xr:uid="{1619E883-7021-4D08-8FBF-44D293C5F96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2.º Modificación: 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296" authorId="0" shapeId="0" xr:uid="{8062A9C7-C8E8-4A0A-AF26-A5B1749CF3B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2.º Modificación: 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297" authorId="0" shapeId="0" xr:uid="{B6627C48-24B9-4A72-B93A-22AE3DBA595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</t>
        </r>
        <r>
          <rPr>
            <sz val="9"/>
            <color indexed="81"/>
            <rFont val="Tahoma"/>
            <family val="2"/>
          </rPr>
          <t xml:space="preserve">: 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298" authorId="0" shapeId="0" xr:uid="{A01410A5-F3C7-445E-B8D2-B673C1DDBCB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2.º Modificación: 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299" authorId="0" shapeId="0" xr:uid="{0AC7516F-8660-4065-AD41-AF237BCFBC9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2.º Modificación: 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300" authorId="0" shapeId="0" xr:uid="{FB8A470E-CB9F-4B1D-9C28-29A6ED18EE3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Modificación:</t>
        </r>
        <r>
          <rPr>
            <sz val="9"/>
            <color indexed="81"/>
            <rFont val="Tahoma"/>
            <family val="2"/>
          </rPr>
          <t xml:space="preserve"> 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301" authorId="0" shapeId="0" xr:uid="{777B1CE9-92CD-4DE9-9141-DF1D870E94AA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</t>
        </r>
        <r>
          <rPr>
            <sz val="9"/>
            <color indexed="81"/>
            <rFont val="Tahoma"/>
            <family val="2"/>
          </rPr>
          <t xml:space="preserve">: 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9201 (RRHH) a 9200 (Organo de Apoyo a la JGL)</t>
        </r>
      </text>
    </comment>
    <comment ref="C306" authorId="0" shapeId="0" xr:uid="{4A002B77-C870-431A-B2D8-74AB0CF5DD50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4.ª Modificación: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Juventus (3370) a ferias (4311)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Técnico Ayudante de Juventud a Técnico Ayudante de Ferias.</t>
        </r>
      </text>
    </comment>
    <comment ref="C326" authorId="0" shapeId="0" xr:uid="{87A6BCA2-FAB6-451C-A5DF-9DA2581CE6B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family val="2"/>
          </rPr>
          <t xml:space="preserve">
Cambia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Pasa de Cultura (3300) a Gestión Tributaria (9320)</t>
        </r>
      </text>
    </comment>
    <comment ref="C334" authorId="0" shapeId="0" xr:uid="{5F2FCA81-305A-4ED3-B30C-D7257E0D0BA3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5.ª Modificación:
</t>
        </r>
        <r>
          <rPr>
            <sz val="9"/>
            <color indexed="81"/>
            <rFont val="Tahoma"/>
            <charset val="1"/>
          </rPr>
          <t xml:space="preserve">
Aplicación del complemento de R</t>
        </r>
        <r>
          <rPr>
            <b/>
            <sz val="9"/>
            <color indexed="81"/>
            <rFont val="Tahoma"/>
            <family val="2"/>
          </rPr>
          <t>esponsabilidad</t>
        </r>
      </text>
    </comment>
    <comment ref="C346" authorId="0" shapeId="0" xr:uid="{84BC4ABC-A4FA-41DE-873B-F23BD2E7FC2D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4.ª Modificación</t>
        </r>
        <r>
          <rPr>
            <sz val="9"/>
            <color indexed="81"/>
            <rFont val="Tahoma"/>
            <charset val="1"/>
          </rPr>
          <t xml:space="preserve">
Cambia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Deportes (3400) a Infraestructuras (1530)</t>
        </r>
      </text>
    </comment>
    <comment ref="C347" authorId="0" shapeId="0" xr:uid="{2DCAD46D-268A-4CCC-B1A9-C4B3D56AEDF4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7.ª Modificación: 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Pasa de Servicios Sociales a Infraestructuras.</t>
        </r>
      </text>
    </comment>
    <comment ref="C348" authorId="0" shapeId="0" xr:uid="{FC7AFDE0-64F3-495B-9C03-B28E0806BDF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49" authorId="0" shapeId="0" xr:uid="{AED413EC-D434-407C-90A4-A92391CAA02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0" authorId="0" shapeId="0" xr:uid="{55031D8A-46A2-413A-84BD-8B46121B85D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1" authorId="0" shapeId="0" xr:uid="{8DB20D68-187B-4C94-A236-0DAF83539C2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29 puestos de Técnico de Emergencias Sanitarias.</t>
        </r>
      </text>
    </comment>
    <comment ref="C352" authorId="0" shapeId="0" xr:uid="{82D61F8F-A349-4B22-BB59-E2589105BEC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3" authorId="0" shapeId="0" xr:uid="{C1E3A24B-0721-4C4F-A2AD-31CA209D20C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29 puestos de Técnico de Emergencias Sanitarias.</t>
        </r>
      </text>
    </comment>
    <comment ref="C354" authorId="0" shapeId="0" xr:uid="{A4991675-E44F-417D-9A08-8F4DF94A9D8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5" authorId="0" shapeId="0" xr:uid="{76DED61F-3A47-43A5-BDA1-CF970777C7D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6" authorId="0" shapeId="0" xr:uid="{8E6C1A8F-2545-4C55-9A26-06C45990689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7" authorId="0" shapeId="0" xr:uid="{6B14FB06-3061-4C96-A849-9342E7E193B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8" authorId="0" shapeId="0" xr:uid="{A8F3CB2A-D01A-4B6F-B624-CB86A27E152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59" authorId="0" shapeId="0" xr:uid="{7E45AA2C-619A-4D7A-BF1E-2AE56329EB3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0" authorId="0" shapeId="0" xr:uid="{43A7F58E-166A-490F-AAE6-6E96A0CBA58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1" authorId="0" shapeId="0" xr:uid="{71935151-2E25-4DE5-815D-8434C75C178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2" authorId="0" shapeId="0" xr:uid="{DB03DC65-C9FA-4A0E-A5C3-944F8DCA4B5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3" authorId="0" shapeId="0" xr:uid="{A420F951-C972-47C1-A4F7-13647046CB2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4" authorId="0" shapeId="0" xr:uid="{2D707E9C-605C-4D6C-9588-F4CE1A168E37}">
      <text>
        <r>
          <rPr>
            <b/>
            <sz val="9"/>
            <color indexed="81"/>
            <rFont val="Tahoma"/>
            <family val="2"/>
          </rPr>
          <t>Nuria Barreiro del Leste:
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5" authorId="0" shapeId="0" xr:uid="{D69996C6-6B97-4770-A497-EEF64EF7870B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6" authorId="0" shapeId="0" xr:uid="{AFCD4DE3-EF74-4FCF-A84A-72C7262D69D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7" authorId="0" shapeId="0" xr:uid="{E8392644-A229-454E-A9CF-B208D6D4716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8" authorId="0" shapeId="0" xr:uid="{3A1EFB36-0009-4E2A-A6CB-8D19B9222A7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69" authorId="0" shapeId="0" xr:uid="{8DB85DBE-4D79-4EA4-B3AF-513291A22C3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0" authorId="0" shapeId="0" xr:uid="{81C65934-C337-4677-99C1-8000AE4C7280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1" authorId="0" shapeId="0" xr:uid="{1970B5E3-C37E-4684-8B03-4688A15FBC15}">
      <text>
        <r>
          <rPr>
            <b/>
            <sz val="9"/>
            <color indexed="81"/>
            <rFont val="Tahoma"/>
            <family val="2"/>
          </rPr>
          <t>Nuria Barreiro del Leste:
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2" authorId="0" shapeId="0" xr:uid="{2C784057-675E-468D-8A6B-AF7F869ABB87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3" authorId="0" shapeId="0" xr:uid="{312BBD9D-90F1-4BA1-8E8D-EB40101B510F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4" authorId="0" shapeId="0" xr:uid="{9C17C8B8-7C1C-4BE9-942E-28D58314DC0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29 puestos de Técnico de Emergencias Sanitarias.</t>
        </r>
      </text>
    </comment>
    <comment ref="C375" authorId="0" shapeId="0" xr:uid="{9D6EA8ED-0AFF-4084-A44B-4E1CF54699B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29 puestos de Técnico de Emergencias Sanitarias.</t>
        </r>
      </text>
    </comment>
    <comment ref="C376" authorId="0" shapeId="0" xr:uid="{61D86FE8-6BB8-4055-830D-DBC023DCFA9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</t>
        </r>
        <r>
          <rPr>
            <sz val="9"/>
            <color indexed="81"/>
            <rFont val="Tahoma"/>
            <family val="2"/>
          </rPr>
          <t>n 29 puestos de Técnico de Emergencias Sanitarias.</t>
        </r>
      </text>
    </comment>
    <comment ref="C428" authorId="0" shapeId="0" xr:uid="{E425D7F5-F3E3-4A64-B5EB-310639E89322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4.ª Modificación</t>
        </r>
        <r>
          <rPr>
            <sz val="9"/>
            <color indexed="81"/>
            <rFont val="Tahoma"/>
            <charset val="1"/>
          </rPr>
          <t xml:space="preserve">: Cambio de </t>
        </r>
        <r>
          <rPr>
            <b/>
            <sz val="9"/>
            <color indexed="81"/>
            <rFont val="Tahoma"/>
            <family val="2"/>
          </rPr>
          <t>denominación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5.ª Modificación:</t>
        </r>
        <r>
          <rPr>
            <sz val="9"/>
            <color indexed="81"/>
            <rFont val="Tahoma"/>
            <charset val="1"/>
          </rPr>
          <t xml:space="preserve">
Eliminación complemento de </t>
        </r>
        <r>
          <rPr>
            <b/>
            <sz val="9"/>
            <color indexed="81"/>
            <rFont val="Tahoma"/>
            <family val="2"/>
          </rPr>
          <t>dedicación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42" authorId="0" shapeId="0" xr:uid="{DA393F39-7572-4D6F-BFB2-292D076DD862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Incluida</t>
        </r>
        <r>
          <rPr>
            <sz val="9"/>
            <color indexed="81"/>
            <rFont val="Tahoma"/>
            <family val="2"/>
          </rPr>
          <t xml:space="preserve"> por omisión en la RPT</t>
        </r>
      </text>
    </comment>
    <comment ref="C443" authorId="0" shapeId="0" xr:uid="{26A818C8-D70C-4D46-84B2-F9B17525FC1D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Incluida</t>
        </r>
        <r>
          <rPr>
            <sz val="9"/>
            <color indexed="81"/>
            <rFont val="Tahoma"/>
            <family val="2"/>
          </rPr>
          <t xml:space="preserve"> por omisión en la RPT</t>
        </r>
      </text>
    </comment>
    <comment ref="C444" authorId="0" shapeId="0" xr:uid="{A339FB6D-7E5E-40B3-A974-FD41880DB4EC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 Modificación:</t>
        </r>
        <r>
          <rPr>
            <sz val="9"/>
            <color indexed="81"/>
            <rFont val="Tahoma"/>
            <family val="2"/>
          </rPr>
          <t xml:space="preserve">
Cambia la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family val="2"/>
          </rPr>
          <t xml:space="preserve"> de Mujer-Servicios Sociales (2314) a Empleo (2410)</t>
        </r>
      </text>
    </comment>
    <comment ref="C453" authorId="0" shapeId="0" xr:uid="{EF1C7EA8-FA5B-424F-8285-22EA3DCB8BC7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3.º Modificación: 
</t>
        </r>
        <r>
          <rPr>
            <sz val="9"/>
            <color indexed="81"/>
            <rFont val="Tahoma"/>
            <family val="2"/>
          </rPr>
          <t xml:space="preserve">Incremento del complemento de </t>
        </r>
        <r>
          <rPr>
            <b/>
            <sz val="9"/>
            <color indexed="81"/>
            <rFont val="Tahoma"/>
            <family val="2"/>
          </rPr>
          <t>Responsabilidad.</t>
        </r>
      </text>
    </comment>
    <comment ref="C458" authorId="0" shapeId="0" xr:uid="{3D7EF993-048F-4333-8F25-3C505DA6B4CE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1.º Modificación: </t>
        </r>
        <r>
          <rPr>
            <sz val="9"/>
            <color indexed="81"/>
            <rFont val="Tahoma"/>
            <family val="2"/>
          </rPr>
          <t xml:space="preserve">Añadir complemento de </t>
        </r>
        <r>
          <rPr>
            <b/>
            <sz val="9"/>
            <color indexed="81"/>
            <rFont val="Tahoma"/>
            <family val="2"/>
          </rPr>
          <t>responsabilidad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3.º Modificación:</t>
        </r>
        <r>
          <rPr>
            <sz val="9"/>
            <color indexed="81"/>
            <rFont val="Tahoma"/>
            <family val="2"/>
          </rPr>
          <t xml:space="preserve"> Eliminación del complemento de </t>
        </r>
        <r>
          <rPr>
            <b/>
            <sz val="9"/>
            <color indexed="81"/>
            <rFont val="Tahoma"/>
            <family val="2"/>
          </rPr>
          <t>Responsabilidad</t>
        </r>
      </text>
    </comment>
    <comment ref="C462" authorId="0" shapeId="0" xr:uid="{EDF42E7E-7880-41CB-9F23-11F32A1A41D6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Monitor deportivo a Técnico Ayudante Informático.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Deportes a Oficina Digital</t>
        </r>
      </text>
    </comment>
    <comment ref="C463" authorId="0" shapeId="0" xr:uid="{E0948A3D-974B-445D-A640-E7C33E375E33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7.ª Modificación: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Monitor deportivo a Técnico Ayudante Informático.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Deportes a Oficina Digital</t>
        </r>
      </text>
    </comment>
    <comment ref="C464" authorId="0" shapeId="0" xr:uid="{4C6AD3C6-AB00-47B0-9E97-10472ABB943A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charset val="1"/>
          </rPr>
          <t xml:space="preserve"> De controlador taquillero a Auxiliar Administrativo y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Servicios sociales a Medioambiente</t>
        </r>
      </text>
    </comment>
    <comment ref="C465" authorId="0" shapeId="0" xr:uid="{55328558-9C9C-45A3-81CF-8EE70744617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2.º Modificación</t>
        </r>
        <r>
          <rPr>
            <sz val="9"/>
            <color indexed="81"/>
            <rFont val="Tahoma"/>
            <family val="2"/>
          </rPr>
          <t>: Corrección de error.  Eliminación de la Jornada Partida.</t>
        </r>
      </text>
    </comment>
    <comment ref="C473" authorId="0" shapeId="0" xr:uid="{124B9E37-CDB1-4427-867A-15E8B3386015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family val="2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denominación:</t>
        </r>
        <r>
          <rPr>
            <sz val="9"/>
            <color indexed="81"/>
            <rFont val="Tahoma"/>
            <family val="2"/>
          </rPr>
          <t xml:space="preserve"> De Ayudante de obras a Delineante.
</t>
        </r>
        <r>
          <rPr>
            <b/>
            <sz val="9"/>
            <color indexed="81"/>
            <rFont val="Tahoma"/>
            <family val="2"/>
          </rPr>
          <t xml:space="preserve">7.ª Modificación: 
</t>
        </r>
        <r>
          <rPr>
            <sz val="9"/>
            <color indexed="81"/>
            <rFont val="Tahoma"/>
            <family val="2"/>
          </rPr>
          <t>Aplicar complemento de</t>
        </r>
        <r>
          <rPr>
            <b/>
            <sz val="9"/>
            <color indexed="81"/>
            <rFont val="Tahoma"/>
            <family val="2"/>
          </rPr>
          <t xml:space="preserve"> dedicación </t>
        </r>
        <r>
          <rPr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 xml:space="preserve"> Responsabilidad.</t>
        </r>
      </text>
    </comment>
    <comment ref="C481" authorId="0" shapeId="0" xr:uid="{ADE4D942-2299-45B9-9AA7-775732771B5F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6,ª Modificación:</t>
        </r>
        <r>
          <rPr>
            <sz val="9"/>
            <color indexed="81"/>
            <rFont val="Tahoma"/>
            <charset val="1"/>
          </rPr>
          <t xml:space="preserve">
Cambio de </t>
        </r>
        <r>
          <rPr>
            <b/>
            <sz val="9"/>
            <color indexed="81"/>
            <rFont val="Tahoma"/>
            <family val="2"/>
          </rPr>
          <t>orgánica:</t>
        </r>
        <r>
          <rPr>
            <sz val="9"/>
            <color indexed="81"/>
            <rFont val="Tahoma"/>
            <charset val="1"/>
          </rPr>
          <t xml:space="preserve"> de Mujer-Servicios Sociales (2314) a Presidencia y Portavocía de Gobierno (9220)
Incluir complemento de </t>
        </r>
        <r>
          <rPr>
            <b/>
            <sz val="9"/>
            <color indexed="81"/>
            <rFont val="Tahoma"/>
            <family val="2"/>
          </rPr>
          <t>Responsabilidad</t>
        </r>
      </text>
    </comment>
    <comment ref="C509" authorId="0" shapeId="0" xr:uid="{8FF8D860-4E25-4638-9DE5-A9967B1BC40E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6.ª Modificación:</t>
        </r>
        <r>
          <rPr>
            <sz val="9"/>
            <color indexed="81"/>
            <rFont val="Tahoma"/>
            <charset val="1"/>
          </rPr>
          <t xml:space="preserve">
Eliminación del complemento de </t>
        </r>
        <r>
          <rPr>
            <b/>
            <sz val="9"/>
            <color indexed="81"/>
            <rFont val="Tahoma"/>
            <family val="2"/>
          </rPr>
          <t>Turnicidad</t>
        </r>
      </text>
    </comment>
    <comment ref="C520" authorId="0" shapeId="0" xr:uid="{10CBEAC5-CA15-49B5-A05C-2CAA8772D921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dos puestos de Téc. Protección Civil
</t>
        </r>
      </text>
    </comment>
    <comment ref="C521" authorId="0" shapeId="0" xr:uid="{BE9F0015-66A1-4F31-A64C-64366BCA2293}">
      <text>
        <r>
          <rPr>
            <b/>
            <sz val="9"/>
            <color indexed="81"/>
            <rFont val="Tahoma"/>
            <family val="2"/>
          </rPr>
          <t>Nuria Barreiro del Leste: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Modificación:
Creación</t>
        </r>
        <r>
          <rPr>
            <sz val="9"/>
            <color indexed="81"/>
            <rFont val="Tahoma"/>
            <family val="2"/>
          </rPr>
          <t xml:space="preserve"> dos puestos de Téc. Protección Civil</t>
        </r>
      </text>
    </comment>
    <comment ref="C551" authorId="0" shapeId="0" xr:uid="{24235AAA-D767-4CFE-8DBC-64447996BAFC}">
      <text>
        <r>
          <rPr>
            <b/>
            <sz val="9"/>
            <color indexed="81"/>
            <rFont val="Tahoma"/>
            <charset val="1"/>
          </rPr>
          <t>Nuria Barreiro del Leste: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4.º Modificación</t>
        </r>
        <r>
          <rPr>
            <sz val="9"/>
            <color indexed="81"/>
            <rFont val="Tahoma"/>
            <charset val="1"/>
          </rPr>
          <t xml:space="preserve">: 
Eliminación del complemento </t>
        </r>
        <r>
          <rPr>
            <b/>
            <sz val="9"/>
            <color indexed="81"/>
            <rFont val="Tahoma"/>
            <family val="2"/>
          </rPr>
          <t>dedicación</t>
        </r>
        <r>
          <rPr>
            <sz val="9"/>
            <color indexed="81"/>
            <rFont val="Tahoma"/>
            <charset val="1"/>
          </rPr>
          <t xml:space="preserve"> y asignación del complemento de </t>
        </r>
        <r>
          <rPr>
            <b/>
            <sz val="9"/>
            <color indexed="81"/>
            <rFont val="Tahoma"/>
            <family val="2"/>
          </rPr>
          <t>responsabilidad</t>
        </r>
      </text>
    </comment>
  </commentList>
</comments>
</file>

<file path=xl/sharedStrings.xml><?xml version="1.0" encoding="utf-8"?>
<sst xmlns="http://schemas.openxmlformats.org/spreadsheetml/2006/main" count="2186" uniqueCount="604">
  <si>
    <t>CULTURA Y JUVENTUD (106)</t>
  </si>
  <si>
    <t>ADMINISTRACIÓN GENERAL DE CULTURA (3300)</t>
  </si>
  <si>
    <t>COD.</t>
  </si>
  <si>
    <t>CATEGORÍA</t>
  </si>
  <si>
    <t>PUESTO DE TRABAJO</t>
  </si>
  <si>
    <t>GR.</t>
  </si>
  <si>
    <t>S. BASE</t>
  </si>
  <si>
    <t>COM.ACT.</t>
  </si>
  <si>
    <t>DEDIC.</t>
  </si>
  <si>
    <t>RESPON.</t>
  </si>
  <si>
    <t>JOR.PART.</t>
  </si>
  <si>
    <t>T./NOC.</t>
  </si>
  <si>
    <t>PELIGRO</t>
  </si>
  <si>
    <t>TOTAL</t>
  </si>
  <si>
    <t>12.B.1</t>
  </si>
  <si>
    <t>TITULADO MEDIO</t>
  </si>
  <si>
    <t>COOR. ACTIVIDADES CULTURA</t>
  </si>
  <si>
    <t>A2</t>
  </si>
  <si>
    <t>150.C.2</t>
  </si>
  <si>
    <t>TEC. INF. JUVENIL</t>
  </si>
  <si>
    <t>120.C.9</t>
  </si>
  <si>
    <t>TÉCNICO AYUDANTE</t>
  </si>
  <si>
    <t>TÉCNICO AYUDANTE DE CULTURA</t>
  </si>
  <si>
    <t>C1</t>
  </si>
  <si>
    <t>120.C.1</t>
  </si>
  <si>
    <t>ANIMADOR SOCIO-CULTURAL</t>
  </si>
  <si>
    <t>120.D.8</t>
  </si>
  <si>
    <t>AUXILIAR ADMINSITRATIVO</t>
  </si>
  <si>
    <t>AUX. ADMINSITRATIVO</t>
  </si>
  <si>
    <t>C2</t>
  </si>
  <si>
    <t>120.D.5</t>
  </si>
  <si>
    <t>190.D.3</t>
  </si>
  <si>
    <t>AUXILIAR DE SONIDO</t>
  </si>
  <si>
    <t>TÉCNICO AUXILIAR DE SONIDO</t>
  </si>
  <si>
    <t>12.E.6</t>
  </si>
  <si>
    <t>CONSERJE</t>
  </si>
  <si>
    <t>CONSERJE-CONDUCTOR</t>
  </si>
  <si>
    <t>E</t>
  </si>
  <si>
    <t>120.E.2</t>
  </si>
  <si>
    <t>120.E.1</t>
  </si>
  <si>
    <t>170.E.1</t>
  </si>
  <si>
    <t>110.E.2</t>
  </si>
  <si>
    <t>100.E.4</t>
  </si>
  <si>
    <t>BIBLIOTECAS (3321)</t>
  </si>
  <si>
    <t>12.A.1</t>
  </si>
  <si>
    <t>TITULADO SUPERIOR</t>
  </si>
  <si>
    <t>BIBLIOTECARIA-COORDINADORA DE BIBLIOTECAS</t>
  </si>
  <si>
    <t>A1</t>
  </si>
  <si>
    <t>12.B.2</t>
  </si>
  <si>
    <t>AYUDANTE BIBLIOTECAS-ADJUNTA COORDIANDOR BIBLIOTECA</t>
  </si>
  <si>
    <t>120.B.1</t>
  </si>
  <si>
    <t xml:space="preserve">AYUDANTE DE BIBLIOTECA </t>
  </si>
  <si>
    <t>120.C.30</t>
  </si>
  <si>
    <t>TÉCNICO AUXILIAR DE BIBLIOTECA</t>
  </si>
  <si>
    <t>120.C.11</t>
  </si>
  <si>
    <t>120.C.20</t>
  </si>
  <si>
    <t>120.C.32</t>
  </si>
  <si>
    <t>120.C.12</t>
  </si>
  <si>
    <t>120.C.21</t>
  </si>
  <si>
    <t>120.C.19</t>
  </si>
  <si>
    <t>120.C.18</t>
  </si>
  <si>
    <t>120.C.16</t>
  </si>
  <si>
    <t>120.C.26</t>
  </si>
  <si>
    <t>120.C.14</t>
  </si>
  <si>
    <t>120.C.23</t>
  </si>
  <si>
    <t>120.C.10</t>
  </si>
  <si>
    <t>120.C.22</t>
  </si>
  <si>
    <t>120.C.15</t>
  </si>
  <si>
    <t>120.C.13</t>
  </si>
  <si>
    <t>120.C.24</t>
  </si>
  <si>
    <t>120.C.25</t>
  </si>
  <si>
    <t>120.C.27</t>
  </si>
  <si>
    <t>120.C.33</t>
  </si>
  <si>
    <t>120.C.28</t>
  </si>
  <si>
    <t>120.C.34</t>
  </si>
  <si>
    <t>120.C.31</t>
  </si>
  <si>
    <t>120.C.17</t>
  </si>
  <si>
    <t>12.D.1</t>
  </si>
  <si>
    <t>AUXILIAR ADMINISTRATIVO</t>
  </si>
  <si>
    <t>AUX. ADMINISTRATIVO</t>
  </si>
  <si>
    <t>12.D.4</t>
  </si>
  <si>
    <t>120.D.3</t>
  </si>
  <si>
    <t>12.D.3</t>
  </si>
  <si>
    <t>12.D.2</t>
  </si>
  <si>
    <t>12.D.7</t>
  </si>
  <si>
    <t>12.D.9</t>
  </si>
  <si>
    <t>120.D.9</t>
  </si>
  <si>
    <t>120.D.10</t>
  </si>
  <si>
    <t>120.D.12</t>
  </si>
  <si>
    <t>120.D.11</t>
  </si>
  <si>
    <t>120.D.14</t>
  </si>
  <si>
    <t>120.C.37</t>
  </si>
  <si>
    <t>120.C.38</t>
  </si>
  <si>
    <t>120.C.39</t>
  </si>
  <si>
    <t>120.C.40</t>
  </si>
  <si>
    <t>120.C.41</t>
  </si>
  <si>
    <t>120.C.42</t>
  </si>
  <si>
    <t>120.C.43</t>
  </si>
  <si>
    <t>120.C.44</t>
  </si>
  <si>
    <t>120.C.45</t>
  </si>
  <si>
    <t>SERVICIOS DE JUVENTUD (3370)</t>
  </si>
  <si>
    <t>15.A.1</t>
  </si>
  <si>
    <t>COORDINADOR DE JUVENTUD</t>
  </si>
  <si>
    <t>150.A.1</t>
  </si>
  <si>
    <t>ASESOR JURÍDICO</t>
  </si>
  <si>
    <t>15.C.1</t>
  </si>
  <si>
    <t>MONITOR</t>
  </si>
  <si>
    <t>MONITOR TIEMPO LIBRE</t>
  </si>
  <si>
    <t>15.C.2</t>
  </si>
  <si>
    <t>15.C.3</t>
  </si>
  <si>
    <t>ADMINISTRATIVO</t>
  </si>
  <si>
    <t>130.C.57</t>
  </si>
  <si>
    <t>MTOR. DEPORTES A. LIBRE</t>
  </si>
  <si>
    <t>150.C.6</t>
  </si>
  <si>
    <t>TÉCNICO AYUDANTE DE JUVENTUD</t>
  </si>
  <si>
    <t>150.C.1</t>
  </si>
  <si>
    <t>TEC. AYUDANTE ACTV. SOCIO-CULTURALES</t>
  </si>
  <si>
    <t>150.C.4</t>
  </si>
  <si>
    <t>150.C.3</t>
  </si>
  <si>
    <t>150.D.2</t>
  </si>
  <si>
    <t>AUXILIAR DE INFORMACIÓN</t>
  </si>
  <si>
    <t xml:space="preserve">AUXILIAR DE INFORMACIÓN </t>
  </si>
  <si>
    <t>150.D.3</t>
  </si>
  <si>
    <t>150.D.7</t>
  </si>
  <si>
    <t>AUXILIAR TÉCNICO</t>
  </si>
  <si>
    <t>AUX. TÉCNICO JUVENTUD</t>
  </si>
  <si>
    <t>150.D.5</t>
  </si>
  <si>
    <t>150.D.1</t>
  </si>
  <si>
    <t>150.D.6</t>
  </si>
  <si>
    <t>150.E.1</t>
  </si>
  <si>
    <t>150.E.2</t>
  </si>
  <si>
    <t>EDUCACIÓN Y DEPORTES (108)</t>
  </si>
  <si>
    <t>ADMINISTRACIÓN GENERAL DE EDUCACIÓN (3200)</t>
  </si>
  <si>
    <t>14.A.2</t>
  </si>
  <si>
    <t>PSICÓLOGO</t>
  </si>
  <si>
    <t>14.A.3</t>
  </si>
  <si>
    <t>14.A.1</t>
  </si>
  <si>
    <t>140.A.6</t>
  </si>
  <si>
    <t>140.A.1</t>
  </si>
  <si>
    <t>TITULADO SUPERIOR/MEDIO</t>
  </si>
  <si>
    <t>COORDINADOR/A DE EDUCACIÓN Y CULTURA</t>
  </si>
  <si>
    <t>140.E.2</t>
  </si>
  <si>
    <t>EDUCACIÓN INFANTIL Y PRIMARIA (3230)</t>
  </si>
  <si>
    <t>14.E.4</t>
  </si>
  <si>
    <t>CONSERJE C.P.</t>
  </si>
  <si>
    <t>14.E.1</t>
  </si>
  <si>
    <t>14.E.2</t>
  </si>
  <si>
    <t>140.E.1</t>
  </si>
  <si>
    <t>OPERARIO</t>
  </si>
  <si>
    <t>14.E.3</t>
  </si>
  <si>
    <t>140.E.4</t>
  </si>
  <si>
    <t>140.E.5</t>
  </si>
  <si>
    <t>140.E.6</t>
  </si>
  <si>
    <t>600.E.22</t>
  </si>
  <si>
    <t>140.E.7</t>
  </si>
  <si>
    <t>140.E.8</t>
  </si>
  <si>
    <t>140.E.9</t>
  </si>
  <si>
    <t>140.E.10</t>
  </si>
  <si>
    <t>140.E.11</t>
  </si>
  <si>
    <t>VIGILANCIA ESCOLARIDAD OBLIGATORIA (3250), PROMOCIÓN EDUCATIVA (3270) Y ADMINISTRACIÓN GENERAL DE DEPORTES (3400)</t>
  </si>
  <si>
    <t>140.A.7</t>
  </si>
  <si>
    <t>PROF. EDUCACIÓN ADULTOS</t>
  </si>
  <si>
    <t>13.D.2</t>
  </si>
  <si>
    <t>130.D.2</t>
  </si>
  <si>
    <t>PROMOCIÓN Y FOMENTO DEL DEPORTE (3410)</t>
  </si>
  <si>
    <t>HORAS</t>
  </si>
  <si>
    <t>15.A.3</t>
  </si>
  <si>
    <t>TÉCNICO SUPERIOR</t>
  </si>
  <si>
    <t>130.A.13</t>
  </si>
  <si>
    <t>TÉCNICO SUPERIOR EDUCACIÓN FÍSICA</t>
  </si>
  <si>
    <t>13.A.4</t>
  </si>
  <si>
    <t>PROF. EDUCACIÓN FÍSICA</t>
  </si>
  <si>
    <t>140.A.3</t>
  </si>
  <si>
    <t>140.A.2</t>
  </si>
  <si>
    <t>130.A.14</t>
  </si>
  <si>
    <t>TÉCNICO SUPERIOR DE SECCIÓN DEPORTIVA</t>
  </si>
  <si>
    <t>140.A.4</t>
  </si>
  <si>
    <t>140.A.9</t>
  </si>
  <si>
    <t>130.C.31</t>
  </si>
  <si>
    <t>MONITOR DEPORTIVO</t>
  </si>
  <si>
    <t>130.C.49</t>
  </si>
  <si>
    <t>130.C.69</t>
  </si>
  <si>
    <t>130.C.45</t>
  </si>
  <si>
    <t>130.C.39</t>
  </si>
  <si>
    <t>130.C.41</t>
  </si>
  <si>
    <t>130.C.55</t>
  </si>
  <si>
    <t>130.C.54</t>
  </si>
  <si>
    <t>130.C.32</t>
  </si>
  <si>
    <t>130.C.36</t>
  </si>
  <si>
    <t>130.C.68</t>
  </si>
  <si>
    <t>130.C.22</t>
  </si>
  <si>
    <t>130.C.29</t>
  </si>
  <si>
    <t>130.C.51</t>
  </si>
  <si>
    <t>130.C.24</t>
  </si>
  <si>
    <t>130.C.23</t>
  </si>
  <si>
    <t>130.C.38</t>
  </si>
  <si>
    <t>130.C.53</t>
  </si>
  <si>
    <t>130.C.67</t>
  </si>
  <si>
    <t>130.C.48</t>
  </si>
  <si>
    <t>130.C.66</t>
  </si>
  <si>
    <t>13.C.1</t>
  </si>
  <si>
    <t>TÉCNICO AYUDANTE EVENTOS INTERNOS</t>
  </si>
  <si>
    <t>130.C.59</t>
  </si>
  <si>
    <t>130.C.42</t>
  </si>
  <si>
    <t>TÉCNICO AYUDANTE SECCIÓN DEPORTIVA</t>
  </si>
  <si>
    <t>130.C.47</t>
  </si>
  <si>
    <t>130.C.30</t>
  </si>
  <si>
    <t>DEPORTIVA</t>
  </si>
  <si>
    <t>130.C.19</t>
  </si>
  <si>
    <t>130.C.4</t>
  </si>
  <si>
    <t>130.C.20</t>
  </si>
  <si>
    <t>13.C.5</t>
  </si>
  <si>
    <t>130.C.27</t>
  </si>
  <si>
    <t>130.C.25</t>
  </si>
  <si>
    <t>13.C.3</t>
  </si>
  <si>
    <t>130.C.58</t>
  </si>
  <si>
    <t>130.C.46</t>
  </si>
  <si>
    <t>130.C.3</t>
  </si>
  <si>
    <t>140.C.3</t>
  </si>
  <si>
    <t>130.C.60</t>
  </si>
  <si>
    <t>130.C.50</t>
  </si>
  <si>
    <t>130.C.33</t>
  </si>
  <si>
    <t>130.C.52</t>
  </si>
  <si>
    <t>130.C.56</t>
  </si>
  <si>
    <t>130.C.34</t>
  </si>
  <si>
    <t>130.C.70</t>
  </si>
  <si>
    <t>130.C.71</t>
  </si>
  <si>
    <t>130.C.72</t>
  </si>
  <si>
    <t>130.C.73</t>
  </si>
  <si>
    <t>130.C.74</t>
  </si>
  <si>
    <t>130.C.76</t>
  </si>
  <si>
    <t>130.C.77</t>
  </si>
  <si>
    <t>130.C.78</t>
  </si>
  <si>
    <t>130.C.80</t>
  </si>
  <si>
    <t>130.C.81</t>
  </si>
  <si>
    <t>130.C.82</t>
  </si>
  <si>
    <t>130.C.83</t>
  </si>
  <si>
    <t>130.C.84</t>
  </si>
  <si>
    <t>130.D.11</t>
  </si>
  <si>
    <t>INSTALACIONES DEPORTIVAS (3420)</t>
  </si>
  <si>
    <t>13.A.1</t>
  </si>
  <si>
    <t>TÉCNICO SUPERIOR SERVICIOS</t>
  </si>
  <si>
    <t>130.A.2</t>
  </si>
  <si>
    <t>130.A.15</t>
  </si>
  <si>
    <t>130.A.1</t>
  </si>
  <si>
    <t>13.A.2</t>
  </si>
  <si>
    <t>13.A.3</t>
  </si>
  <si>
    <t>DIRECTOR DE INSTALACIONES DEPORTIVAS</t>
  </si>
  <si>
    <t>130.A.5</t>
  </si>
  <si>
    <t>130.A.4</t>
  </si>
  <si>
    <t>MÉDICO</t>
  </si>
  <si>
    <t>130.A.7</t>
  </si>
  <si>
    <t>13.C.2</t>
  </si>
  <si>
    <t>TÉCNICO AYUDANTE ADMINISTRACIÓN</t>
  </si>
  <si>
    <t>130.C.1</t>
  </si>
  <si>
    <t>SOCORRISTA</t>
  </si>
  <si>
    <t>130.C.2</t>
  </si>
  <si>
    <t>130.C.5</t>
  </si>
  <si>
    <t>13.D.5</t>
  </si>
  <si>
    <t>TAQUILLERO</t>
  </si>
  <si>
    <t>AUXILIAR TÉCNICO MANTENIMIENTO</t>
  </si>
  <si>
    <t>13.D.8</t>
  </si>
  <si>
    <t>CONTROLADOR-TAQUILLERO</t>
  </si>
  <si>
    <t>13.D.7</t>
  </si>
  <si>
    <t>130.D.10</t>
  </si>
  <si>
    <t>130.D.4</t>
  </si>
  <si>
    <t>130.D.8</t>
  </si>
  <si>
    <t>130.E.12</t>
  </si>
  <si>
    <t>ENCARGADO DE MANTENIMIENTO</t>
  </si>
  <si>
    <t>130.E.11</t>
  </si>
  <si>
    <t>130.E.18</t>
  </si>
  <si>
    <t>130.E.1</t>
  </si>
  <si>
    <t>130.E.8</t>
  </si>
  <si>
    <t>130.E.7</t>
  </si>
  <si>
    <t>130.E.4</t>
  </si>
  <si>
    <t>130.E.2</t>
  </si>
  <si>
    <t>130.E.19</t>
  </si>
  <si>
    <t>130.E.16</t>
  </si>
  <si>
    <t>130.E.9</t>
  </si>
  <si>
    <t>130.E.14</t>
  </si>
  <si>
    <t>130.E.20</t>
  </si>
  <si>
    <t>130.E.21</t>
  </si>
  <si>
    <t>130.E.17</t>
  </si>
  <si>
    <t>130.E.22</t>
  </si>
  <si>
    <t>130.E.26</t>
  </si>
  <si>
    <t>130.E.6</t>
  </si>
  <si>
    <t>130.E.13</t>
  </si>
  <si>
    <t>130.E.10</t>
  </si>
  <si>
    <t>FAMILIA Y POLÍTICAS SOCIALES (109)</t>
  </si>
  <si>
    <t>SERVICIOS SOCIALES GENERALES (2310)</t>
  </si>
  <si>
    <t>11.A.1</t>
  </si>
  <si>
    <t>110.A.2</t>
  </si>
  <si>
    <t>190.A.2</t>
  </si>
  <si>
    <t>ASESOR JURIDICO (25 HORAS)</t>
  </si>
  <si>
    <t>110.B.1</t>
  </si>
  <si>
    <t>TRABAJADOR SOCIAL</t>
  </si>
  <si>
    <t>110.B.2</t>
  </si>
  <si>
    <t>110.B.3</t>
  </si>
  <si>
    <t>110.B.9</t>
  </si>
  <si>
    <t>110.B.6</t>
  </si>
  <si>
    <t>EDUCADOR SOCIAL</t>
  </si>
  <si>
    <t>110.B.4</t>
  </si>
  <si>
    <t>110.B.5</t>
  </si>
  <si>
    <t>140.B.3</t>
  </si>
  <si>
    <t>11.B.1</t>
  </si>
  <si>
    <t>110.B.10</t>
  </si>
  <si>
    <t>MEDIADOR INTERCULTURAL</t>
  </si>
  <si>
    <t>110.B.11</t>
  </si>
  <si>
    <t>110.B.13</t>
  </si>
  <si>
    <t>110.B.7</t>
  </si>
  <si>
    <t>110.B.14</t>
  </si>
  <si>
    <t>110.B.15</t>
  </si>
  <si>
    <t>110.B.12</t>
  </si>
  <si>
    <t>190.B.2</t>
  </si>
  <si>
    <t>TEC. DE PLANIFICACIÓN Y GESTION DEL AREA DE MAYORES</t>
  </si>
  <si>
    <t>10.D.4</t>
  </si>
  <si>
    <t>110.E.1</t>
  </si>
  <si>
    <t>100.E.2</t>
  </si>
  <si>
    <t>110.E.3</t>
  </si>
  <si>
    <t>VIVIENDA (2311), MUJER (2341) Y MAYOR (2316)</t>
  </si>
  <si>
    <t>190.A.1</t>
  </si>
  <si>
    <t>INGENIERO/ARQUITECTO</t>
  </si>
  <si>
    <t>160.D.1</t>
  </si>
  <si>
    <t>12.E.1</t>
  </si>
  <si>
    <t>HACIENDA Y TRANSPARENCIA (105)</t>
  </si>
  <si>
    <t>ÓRGANO DE APOYO A LA JUNTA DE GOBIERNO LOCAL (9200), SECRETARÍA GENERAL (9203) Y GESTIÓN PADRÓN MUNICIPAL HABITANTES (9231)</t>
  </si>
  <si>
    <t>30.C.3</t>
  </si>
  <si>
    <t>11.C.1</t>
  </si>
  <si>
    <t>130.D.5</t>
  </si>
  <si>
    <t>10.D.3</t>
  </si>
  <si>
    <t>130.D.3</t>
  </si>
  <si>
    <t>12.D.6</t>
  </si>
  <si>
    <t>AUX. DE ARCHIVO</t>
  </si>
  <si>
    <t>16.E.14</t>
  </si>
  <si>
    <t>10.E.1</t>
  </si>
  <si>
    <t>160.E.7</t>
  </si>
  <si>
    <t>100.E.1</t>
  </si>
  <si>
    <t>100.E.3</t>
  </si>
  <si>
    <t>200.E.33</t>
  </si>
  <si>
    <t>100.E.7</t>
  </si>
  <si>
    <t>FERIAS (4311)</t>
  </si>
  <si>
    <t>150.C.5</t>
  </si>
  <si>
    <t>TÉCNICO AYUDANTE DE FERIAS</t>
  </si>
  <si>
    <t>INTERVENCIÓN (9310)</t>
  </si>
  <si>
    <t>300.C.2</t>
  </si>
  <si>
    <t>300.D.7</t>
  </si>
  <si>
    <t>150.D.4</t>
  </si>
  <si>
    <t>300.D.6</t>
  </si>
  <si>
    <t>300.D.9</t>
  </si>
  <si>
    <t>300.D.12</t>
  </si>
  <si>
    <t>GESTIÓN E INSPECCIÓN TRIBUTARIA (9320)</t>
  </si>
  <si>
    <t>300.C.1</t>
  </si>
  <si>
    <t>13.D.3</t>
  </si>
  <si>
    <t>300.D.2</t>
  </si>
  <si>
    <t>300.D.3</t>
  </si>
  <si>
    <t>120.D.23</t>
  </si>
  <si>
    <t>120.D.6</t>
  </si>
  <si>
    <t>TESORERÍA Y RECAUDACIÓN (9340)</t>
  </si>
  <si>
    <t>40.C.1</t>
  </si>
  <si>
    <t>40.D.1</t>
  </si>
  <si>
    <t>400.D.6</t>
  </si>
  <si>
    <t>400.D.7</t>
  </si>
  <si>
    <t>400.D.8</t>
  </si>
  <si>
    <t>400.D.9</t>
  </si>
  <si>
    <t>400.D.10</t>
  </si>
  <si>
    <t>INFRAESTRUCTURAS Y MANTENIMIENTO DE LA CIUDAD (102)</t>
  </si>
  <si>
    <t>INFRAESTRUCTURA VIARIA (1530)</t>
  </si>
  <si>
    <t>160.C.1</t>
  </si>
  <si>
    <t>TEC. AYUDANTE SERVICIO ORDENACIÓN</t>
  </si>
  <si>
    <t>140.D.1</t>
  </si>
  <si>
    <t>110.D.1</t>
  </si>
  <si>
    <t>AUX. ADMTVO, RECEPCIONISTA</t>
  </si>
  <si>
    <t>200.D.1</t>
  </si>
  <si>
    <t xml:space="preserve">TECNICO EMERGENCIAS SANITARIAS </t>
  </si>
  <si>
    <t>200.D.2</t>
  </si>
  <si>
    <t>200.D.3</t>
  </si>
  <si>
    <t>200.D.4</t>
  </si>
  <si>
    <t>200.D.5</t>
  </si>
  <si>
    <t>200.D.6</t>
  </si>
  <si>
    <t>200.D.7</t>
  </si>
  <si>
    <t>200.D.8</t>
  </si>
  <si>
    <t>200.D.9</t>
  </si>
  <si>
    <t>200.D.10</t>
  </si>
  <si>
    <t>200.D.11</t>
  </si>
  <si>
    <t>200.D.12</t>
  </si>
  <si>
    <t>200.D.13</t>
  </si>
  <si>
    <t>200.D.14</t>
  </si>
  <si>
    <t>200.D.15</t>
  </si>
  <si>
    <t>200.D.16</t>
  </si>
  <si>
    <t>200.D.17</t>
  </si>
  <si>
    <t>200.D.18</t>
  </si>
  <si>
    <t>200.D.19</t>
  </si>
  <si>
    <t>200.D.20</t>
  </si>
  <si>
    <t>200.D.21</t>
  </si>
  <si>
    <t>200.D.22</t>
  </si>
  <si>
    <t>200.D.23</t>
  </si>
  <si>
    <t>200.D.24</t>
  </si>
  <si>
    <t>200.D.25</t>
  </si>
  <si>
    <t>200.D.26</t>
  </si>
  <si>
    <t>200.D.27</t>
  </si>
  <si>
    <t>200.D.28</t>
  </si>
  <si>
    <t>200.D.29</t>
  </si>
  <si>
    <t>60.E.4</t>
  </si>
  <si>
    <t>OFICIAL</t>
  </si>
  <si>
    <t>ENCARGADO</t>
  </si>
  <si>
    <t>60.E.5</t>
  </si>
  <si>
    <t>60.E.2</t>
  </si>
  <si>
    <t>60.E.16</t>
  </si>
  <si>
    <t>60.E.13</t>
  </si>
  <si>
    <t>60.E.14</t>
  </si>
  <si>
    <t>60.E.15</t>
  </si>
  <si>
    <t>60.E.21</t>
  </si>
  <si>
    <t>600.E.12</t>
  </si>
  <si>
    <t>600.E.4</t>
  </si>
  <si>
    <t>600.E.15</t>
  </si>
  <si>
    <t>600.E.3</t>
  </si>
  <si>
    <t>OFICIAL-CONDUCTOR</t>
  </si>
  <si>
    <t>600.E.5</t>
  </si>
  <si>
    <t>600.E.7</t>
  </si>
  <si>
    <t>600.E.8</t>
  </si>
  <si>
    <t>600.E.29</t>
  </si>
  <si>
    <t>600.E.16</t>
  </si>
  <si>
    <t>600.E.18</t>
  </si>
  <si>
    <t>600.E.17</t>
  </si>
  <si>
    <t>600.E.24</t>
  </si>
  <si>
    <t>600.E.25</t>
  </si>
  <si>
    <t>600.E.23</t>
  </si>
  <si>
    <t>600.E.20</t>
  </si>
  <si>
    <t>600.E.21</t>
  </si>
  <si>
    <t>600.E.31</t>
  </si>
  <si>
    <t>PARQUES Y JARDINES (1710)</t>
  </si>
  <si>
    <t>160.A.1</t>
  </si>
  <si>
    <t>RESP. MEDIO AMBIENTE NATUR.</t>
  </si>
  <si>
    <t>160.C.3</t>
  </si>
  <si>
    <t>16.E.1</t>
  </si>
  <si>
    <t>CONDUCTOR</t>
  </si>
  <si>
    <t>CONDUCTOR S.C.E</t>
  </si>
  <si>
    <t>16.E.2</t>
  </si>
  <si>
    <t>16.E.13</t>
  </si>
  <si>
    <t>160.E.2</t>
  </si>
  <si>
    <t>16.E.7</t>
  </si>
  <si>
    <t>16.E.6</t>
  </si>
  <si>
    <t>16.E.8</t>
  </si>
  <si>
    <t>160.E.5</t>
  </si>
  <si>
    <t>160.E.3</t>
  </si>
  <si>
    <t>160.E.6</t>
  </si>
  <si>
    <t>160.E.9</t>
  </si>
  <si>
    <t>160.E.8</t>
  </si>
  <si>
    <t>160.E.10</t>
  </si>
  <si>
    <t>160.E.11</t>
  </si>
  <si>
    <t>16.E.12</t>
  </si>
  <si>
    <t>160.E.12</t>
  </si>
  <si>
    <t>RÉGIMEN INTERIOR (9202), DISTRITO SUR (9251) Y DISTRITO NORTE (9252)</t>
  </si>
  <si>
    <t>100.B.2</t>
  </si>
  <si>
    <t>INGENIERO TÉCNICO INDUSTRIAL</t>
  </si>
  <si>
    <t>100.D.8</t>
  </si>
  <si>
    <t>16.E.11</t>
  </si>
  <si>
    <t>100.E.6</t>
  </si>
  <si>
    <t>INNOVACIÓN, ECONOMÍA Y EMPLEO (108)</t>
  </si>
  <si>
    <t>FOMENTO DEL EMPLEO (2410)</t>
  </si>
  <si>
    <t>190.B.3</t>
  </si>
  <si>
    <t>TEC. EMPLEO Y DESARROLLO LOCAL</t>
  </si>
  <si>
    <t>190.B.5</t>
  </si>
  <si>
    <t>ORIENT. LABORAL EMPLEO Y AUTOEM</t>
  </si>
  <si>
    <t>190.B.7</t>
  </si>
  <si>
    <t>190.B.6</t>
  </si>
  <si>
    <t>190.B.4</t>
  </si>
  <si>
    <t>190.B.9</t>
  </si>
  <si>
    <t>110.B.8</t>
  </si>
  <si>
    <t>AGENTE DE IGUALDAD</t>
  </si>
  <si>
    <t>120.D.4</t>
  </si>
  <si>
    <t>MEDIO AMBIENTE Y ADMINISTRACIÓN ELECTRÓNICA (103)</t>
  </si>
  <si>
    <t>PROTECCIÓN Y MEJORA DEL MEDIO AMBIENTE (1720) E INFORMÁTICA (9204)</t>
  </si>
  <si>
    <t>160.A.2</t>
  </si>
  <si>
    <t>TEC. SERVICIO ORDENACIÓN</t>
  </si>
  <si>
    <t>100.B.5</t>
  </si>
  <si>
    <t>TÉCNICO INFORMÁTICO</t>
  </si>
  <si>
    <t>100.B.3</t>
  </si>
  <si>
    <t>100.B.7</t>
  </si>
  <si>
    <t>100.B.6</t>
  </si>
  <si>
    <t>160.C.2</t>
  </si>
  <si>
    <t>100.C.1</t>
  </si>
  <si>
    <t>TEC. AYUDANTE INFORMÁTICO</t>
  </si>
  <si>
    <t>120.C.36</t>
  </si>
  <si>
    <t>100.C.2</t>
  </si>
  <si>
    <t>100.C.3</t>
  </si>
  <si>
    <t>130.C.63</t>
  </si>
  <si>
    <t>TEC. AYUDANTE</t>
  </si>
  <si>
    <t>TÉCNICO AYUDANTE INFORMÁTICO</t>
  </si>
  <si>
    <t>130.D.9</t>
  </si>
  <si>
    <t>AUXILIAR</t>
  </si>
  <si>
    <t>120.D.24</t>
  </si>
  <si>
    <t>100.D.10</t>
  </si>
  <si>
    <t>AUXILIAR INFORMÁTICO</t>
  </si>
  <si>
    <t>PRESIDENCIA, URBANISMO Y PORTAVOCÍA DEL GOBIERNO (100)</t>
  </si>
  <si>
    <t>ADMINISTRACIÓN GENERAL DE URBANISMO (1500) Y ASESORÍA JURÍDICA (9205)</t>
  </si>
  <si>
    <t>500.C.1</t>
  </si>
  <si>
    <t>DELINEANTE</t>
  </si>
  <si>
    <t>50.D.1</t>
  </si>
  <si>
    <t>50.E.1</t>
  </si>
  <si>
    <t>100.D.4</t>
  </si>
  <si>
    <t>PRESIDENCIA Y PORTAVOCÍA DE GOBIERNO (9220)</t>
  </si>
  <si>
    <t>110.A.1</t>
  </si>
  <si>
    <t>RECURSOS HUMANOS (104)</t>
  </si>
  <si>
    <t>RECURSOS HUMANOS (9201)</t>
  </si>
  <si>
    <t>11.D.2</t>
  </si>
  <si>
    <t>100.D.3</t>
  </si>
  <si>
    <t>PREVENCIÓN DE RIESGOS LABORALES (9207)</t>
  </si>
  <si>
    <t>100.A.3</t>
  </si>
  <si>
    <t xml:space="preserve">RESPONSABLE DEPARTAMENTO RIESGOS LABORALES </t>
  </si>
  <si>
    <t>100.A.4</t>
  </si>
  <si>
    <t>TEC. PREV. RIESGOS LABO.</t>
  </si>
  <si>
    <t>100.B.1</t>
  </si>
  <si>
    <t>100.B.8</t>
  </si>
  <si>
    <t>400.D.5</t>
  </si>
  <si>
    <t>SANIDAD, CONSUMO Y SAMER-PROTECCIÓN CIVIL (110)</t>
  </si>
  <si>
    <t>PROTECCIÓN CIVIL Y SAMER (1350)</t>
  </si>
  <si>
    <t>100.A.1</t>
  </si>
  <si>
    <t xml:space="preserve">COORDINADOR DE PERSONAL </t>
  </si>
  <si>
    <t>200.A.3</t>
  </si>
  <si>
    <t>100.A.5</t>
  </si>
  <si>
    <t>TEC. PREV. RIESGOS. LABO.</t>
  </si>
  <si>
    <t>200.A.2</t>
  </si>
  <si>
    <t>200.A.4</t>
  </si>
  <si>
    <t>200.A.5</t>
  </si>
  <si>
    <t>200.A.1</t>
  </si>
  <si>
    <t>200.A.6</t>
  </si>
  <si>
    <t>13.B.1</t>
  </si>
  <si>
    <t>D.U.E</t>
  </si>
  <si>
    <t>130.B.5</t>
  </si>
  <si>
    <t>200.B.1</t>
  </si>
  <si>
    <t>200.B.2</t>
  </si>
  <si>
    <t>200.B.3</t>
  </si>
  <si>
    <t>200.B.4</t>
  </si>
  <si>
    <t>200.B.6</t>
  </si>
  <si>
    <t>201.D.1</t>
  </si>
  <si>
    <t>TEC. PR CIVIL</t>
  </si>
  <si>
    <t>201.D.2</t>
  </si>
  <si>
    <t>20.E.3</t>
  </si>
  <si>
    <t>TEC. EMERG. MÉDICAS</t>
  </si>
  <si>
    <t>TEC-COND. EMERG. MED</t>
  </si>
  <si>
    <t>20.E.1</t>
  </si>
  <si>
    <t>20.E.2</t>
  </si>
  <si>
    <t>200.E.1</t>
  </si>
  <si>
    <t>200.E.8</t>
  </si>
  <si>
    <t>200.E.13</t>
  </si>
  <si>
    <t>200.E.7</t>
  </si>
  <si>
    <t>200.E.4</t>
  </si>
  <si>
    <t>200.E.23</t>
  </si>
  <si>
    <t>200.E.28</t>
  </si>
  <si>
    <t>TEC. PR. CIVIL</t>
  </si>
  <si>
    <t>200.E.12</t>
  </si>
  <si>
    <t>200.E.21</t>
  </si>
  <si>
    <t>200.E.19</t>
  </si>
  <si>
    <t>200.E.16</t>
  </si>
  <si>
    <t>200.E.20</t>
  </si>
  <si>
    <t>200.E.29</t>
  </si>
  <si>
    <t>200.E.5</t>
  </si>
  <si>
    <t>200.E.3</t>
  </si>
  <si>
    <t>200.E.22</t>
  </si>
  <si>
    <t>200.E.17</t>
  </si>
  <si>
    <t>200.E.14</t>
  </si>
  <si>
    <t>200.E.2</t>
  </si>
  <si>
    <t>200.E.11</t>
  </si>
  <si>
    <t>200.E.27</t>
  </si>
  <si>
    <t>200.E.26</t>
  </si>
  <si>
    <t>200.E.6</t>
  </si>
  <si>
    <t>200.E.30</t>
  </si>
  <si>
    <t>200.E.32</t>
  </si>
  <si>
    <t>200.E.31</t>
  </si>
  <si>
    <t>200.E.34</t>
  </si>
  <si>
    <t>200.E.15</t>
  </si>
  <si>
    <t>CEMENTERIOS Y SERVICIOS FUNERARIOS (1640)</t>
  </si>
  <si>
    <t>60.E.12</t>
  </si>
  <si>
    <t>OPERAROP</t>
  </si>
  <si>
    <t>600.E.14</t>
  </si>
  <si>
    <t>600.E.27</t>
  </si>
  <si>
    <t>600.E.30</t>
  </si>
  <si>
    <t>PROTECCIÓN DE LA SALUBRIDAD PÚBLICA (3110)</t>
  </si>
  <si>
    <t>190.A.0</t>
  </si>
  <si>
    <t>MÉDICO SALUD MUNICIPAL</t>
  </si>
  <si>
    <t>19.A.2</t>
  </si>
  <si>
    <t>TECNICO DE SANIDAD</t>
  </si>
  <si>
    <t>160.A.3</t>
  </si>
  <si>
    <t>VETERINARIO</t>
  </si>
  <si>
    <t>190.B.1</t>
  </si>
  <si>
    <t>140.B.2</t>
  </si>
  <si>
    <t>190.D.2</t>
  </si>
  <si>
    <t>AUXILIAR DE CLÍNICA</t>
  </si>
  <si>
    <t xml:space="preserve">AUXILIAR DE CLÍNICA </t>
  </si>
  <si>
    <t>190.D.4</t>
  </si>
  <si>
    <t>170.D.1</t>
  </si>
  <si>
    <t>190.D.6</t>
  </si>
  <si>
    <t>AUXILIAR TÉCNICO SANIDAD AMBIENTAL</t>
  </si>
  <si>
    <t>190.D.7</t>
  </si>
  <si>
    <t>CONSUMO Y O.M.I.C. (4930)</t>
  </si>
  <si>
    <t>19.A.1</t>
  </si>
  <si>
    <t>TÉCNICO SUPERIOR CONSUMO</t>
  </si>
  <si>
    <t>SEGURIDAD CIUDADANA, TRANSPORTES Y MOVILIDAD (101)</t>
  </si>
  <si>
    <t>ADMINISTRACIÓN GENERAL DE LA SEGURIDAD (1300) Y PARQUE MÓVIL (9206)</t>
  </si>
  <si>
    <t>20.D.1</t>
  </si>
  <si>
    <t>600.D.1</t>
  </si>
  <si>
    <t>JEFE PARQUE MÓVIL</t>
  </si>
  <si>
    <t>600.E.26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</si>
</sst>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421"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4FE319-92F6-4A08-8F0C-2B0BAA115D2C}" name="Tabla1588611414217019822625430" displayName="Tabla1588611414217019822625430" ref="A5:L18" totalsRowShown="0" headerRowDxfId="420" dataDxfId="418" headerRowBorderDxfId="419">
  <autoFilter ref="A5:L18" xr:uid="{B54FE319-92F6-4A08-8F0C-2B0BAA115D2C}"/>
  <sortState xmlns:xlrd2="http://schemas.microsoft.com/office/spreadsheetml/2017/richdata2" ref="A6:L18">
    <sortCondition ref="D5:D18"/>
  </sortState>
  <tableColumns count="12">
    <tableColumn id="1" xr3:uid="{38383218-C27D-4E5A-B4ED-AB863C6218FF}" name="COD." dataDxfId="417"/>
    <tableColumn id="2" xr3:uid="{E2CB53A1-0347-4372-8863-BDCC2CC36C89}" name="CATEGORÍA" dataDxfId="416"/>
    <tableColumn id="3" xr3:uid="{7D2FE6F9-881F-489A-A37D-FD76279EFD44}" name="PUESTO DE TRABAJO" dataDxfId="415"/>
    <tableColumn id="4" xr3:uid="{A80D97D8-204C-4A7C-B70E-BB0163721033}" name="GR." dataDxfId="414"/>
    <tableColumn id="5" xr3:uid="{D5ABC287-B699-4564-A625-B72D21705FC0}" name="S. BASE" dataDxfId="413"/>
    <tableColumn id="6" xr3:uid="{5D6ABD6B-1761-4BAD-854F-B56E9839B061}" name="COM.ACT." dataDxfId="412"/>
    <tableColumn id="7" xr3:uid="{59EBA426-A577-43CB-A73D-21405E59CCF5}" name="DEDIC." dataDxfId="411"/>
    <tableColumn id="8" xr3:uid="{0A56500C-8D63-402A-8962-481FF4C64B78}" name="RESPON." dataDxfId="410"/>
    <tableColumn id="9" xr3:uid="{544D3EA0-7F69-4BF0-995B-739245F59340}" name="JOR.PART." dataDxfId="409"/>
    <tableColumn id="10" xr3:uid="{E4266714-782A-4AB1-BE01-1184B382D93E}" name="T./NOC." dataDxfId="408"/>
    <tableColumn id="11" xr3:uid="{0FB03501-4299-4FEA-ABF4-9C7B7687D4CA}" name="PELIGRO" dataDxfId="407"/>
    <tableColumn id="12" xr3:uid="{156101F1-A7C9-45D2-9331-35E9343F6918}" name="TOTAL" dataDxfId="406">
      <calculatedColumnFormula>SUM(Tabla1588611414217019822625430[[#This Row],[S. BASE]:[PELIGRO]])</calculatedColumnFormula>
    </tableColumn>
  </tableColumns>
  <tableStyleInfo name="TableStyleMedium2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A978124-7E1B-45D7-ACB2-0B4D40003917}" name="Tabla10679512315117920723526339" displayName="Tabla10679512315117920723526339" ref="A262:L275" totalsRowShown="0" headerRowDxfId="284" dataDxfId="282" headerRowBorderDxfId="283">
  <autoFilter ref="A262:L275" xr:uid="{7A978124-7E1B-45D7-ACB2-0B4D40003917}"/>
  <tableColumns count="12">
    <tableColumn id="1" xr3:uid="{E7863172-6F1A-475E-9BC4-5AA05DBF1BC8}" name="COD." dataDxfId="281"/>
    <tableColumn id="2" xr3:uid="{460C9D7D-4B23-40D5-9907-A989A12EA5C2}" name="CATEGORÍA" dataDxfId="280"/>
    <tableColumn id="3" xr3:uid="{C0B02A15-B1F0-436E-ADD1-09B12D7A2C94}" name="PUESTO DE TRABAJO" dataDxfId="279"/>
    <tableColumn id="4" xr3:uid="{7301B5C2-DA58-4793-B4B7-0AD4275F71B1}" name="GR." dataDxfId="278"/>
    <tableColumn id="5" xr3:uid="{17E3645E-1321-4498-8389-48CD55135D57}" name="S. BASE" dataDxfId="277"/>
    <tableColumn id="6" xr3:uid="{90D21059-ED86-4613-AABD-2F2AB2B84B8D}" name="COM.ACT." dataDxfId="276"/>
    <tableColumn id="7" xr3:uid="{A9DB163E-9007-4A1E-AD1C-BFD9F7BC63A3}" name="DEDIC." dataDxfId="275"/>
    <tableColumn id="8" xr3:uid="{91F30EC4-1F24-48F5-8187-F24915E7D2EB}" name="RESPON." dataDxfId="274"/>
    <tableColumn id="9" xr3:uid="{D7C47E83-BF32-436B-9B32-6A52F520E294}" name="JOR.PART." dataDxfId="273"/>
    <tableColumn id="10" xr3:uid="{425549A2-2DC6-429D-A203-CC106BDDB1A8}" name="T./NOC." dataDxfId="272"/>
    <tableColumn id="11" xr3:uid="{B06B3DD3-28B8-44C0-B79F-7C64AF80596C}" name="PELIGRO" dataDxfId="271"/>
    <tableColumn id="12" xr3:uid="{CEAFAB4B-381C-4BF4-803B-13001FC042EA}" name="TOTAL" dataDxfId="270">
      <calculatedColumnFormula>SUM(Tabla10679512315117920723526339[[#This Row],[S. BASE]:[PELIGRO]])</calculatedColumnFormula>
    </tableColumn>
  </tableColumns>
  <tableStyleInfo name="TableStyleMedium2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6D6AA5B-7B2A-408A-A48B-A7BD00423709}" name="Tabla11689612415218020823626440" displayName="Tabla11689612415218020823626440" ref="A279:L282" totalsRowShown="0" headerRowDxfId="269" dataDxfId="267" headerRowBorderDxfId="268">
  <autoFilter ref="A279:L282" xr:uid="{26D6AA5B-7B2A-408A-A48B-A7BD00423709}"/>
  <tableColumns count="12">
    <tableColumn id="1" xr3:uid="{16A5FA37-6199-4064-B5D6-CC4D79A23D04}" name="COD." dataDxfId="266"/>
    <tableColumn id="2" xr3:uid="{E69B518F-6FE2-4A60-97FA-999B3E5D2385}" name="CATEGORÍA" dataDxfId="265"/>
    <tableColumn id="3" xr3:uid="{6CA10B44-0A3B-4FE3-B915-58D6E19DA02A}" name="PUESTO DE TRABAJO" dataDxfId="264"/>
    <tableColumn id="4" xr3:uid="{1E39E659-1B73-4303-BD09-3950B1141FED}" name="GR." dataDxfId="263"/>
    <tableColumn id="5" xr3:uid="{01DC4C93-D34E-47EF-97CD-8E4DD53766F3}" name="S. BASE" dataDxfId="262"/>
    <tableColumn id="6" xr3:uid="{63449819-2708-4FC7-9CCC-36A7DFA9254A}" name="COM.ACT." dataDxfId="261"/>
    <tableColumn id="7" xr3:uid="{FFE325A3-9727-483B-953E-DA4F62162725}" name="DEDIC." dataDxfId="260"/>
    <tableColumn id="8" xr3:uid="{54E85BDB-1A09-4FF0-B974-B05BEBA78DF1}" name="RESPON." dataDxfId="259"/>
    <tableColumn id="9" xr3:uid="{C1D77147-C208-4202-987A-80E7ECD6DB0B}" name="JOR.PART." dataDxfId="258"/>
    <tableColumn id="10" xr3:uid="{12D0C5DE-F5F6-47DA-9681-61BFC270676D}" name="T./NOC." dataDxfId="257"/>
    <tableColumn id="11" xr3:uid="{3FC281A5-F650-4E0F-92C7-EA9E59E5FA04}" name="PELIGRO" dataDxfId="256"/>
    <tableColumn id="12" xr3:uid="{3930EBBC-97C1-4F1C-9588-9CE27CEB94FC}" name="TOTAL" dataDxfId="255">
      <calculatedColumnFormula>SUM(Tabla11689612415218020823626440[[#This Row],[S. BASE]:[PELIGRO]])</calculatedColumnFormula>
    </tableColumn>
  </tableColumns>
  <tableStyleInfo name="TableStyleMedium2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02AFB9-DA3B-475D-953E-FBC4CA4CE5E8}" name="Tabla12699712515318120923726541" displayName="Tabla12699712515318120923726541" ref="A288:L301" totalsRowShown="0" headerRowDxfId="254" dataDxfId="252" headerRowBorderDxfId="253">
  <autoFilter ref="A288:L301" xr:uid="{A602AFB9-DA3B-475D-953E-FBC4CA4CE5E8}"/>
  <sortState xmlns:xlrd2="http://schemas.microsoft.com/office/spreadsheetml/2017/richdata2" ref="A289:L301">
    <sortCondition ref="D288:D301"/>
  </sortState>
  <tableColumns count="12">
    <tableColumn id="1" xr3:uid="{CFBAF3A7-6E72-492B-8EC5-C3AA75294C37}" name="COD." dataDxfId="251"/>
    <tableColumn id="2" xr3:uid="{DE7B8858-C5D4-4288-A127-4A901852C4B7}" name="CATEGORÍA" dataDxfId="250"/>
    <tableColumn id="3" xr3:uid="{77140800-5BD0-49FA-A786-4DA5399CB5E2}" name="PUESTO DE TRABAJO" dataDxfId="249"/>
    <tableColumn id="4" xr3:uid="{00B28474-8825-4AE4-B649-A3CFA3EA2840}" name="GR." dataDxfId="248"/>
    <tableColumn id="5" xr3:uid="{0CD7336F-AE1A-449F-84A9-900485EF48CD}" name="S. BASE" dataDxfId="247"/>
    <tableColumn id="6" xr3:uid="{C1303A33-6A3C-45D1-890D-8BB8DCF5739F}" name="COM.ACT." dataDxfId="246"/>
    <tableColumn id="7" xr3:uid="{517DDE29-D9EC-4D51-8822-56E077108A01}" name="DEDIC." dataDxfId="245"/>
    <tableColumn id="8" xr3:uid="{CE39A4BF-7FF1-43A2-B141-294F7FFC2950}" name="RESPON." dataDxfId="244"/>
    <tableColumn id="9" xr3:uid="{86B9595A-C454-412C-A4B9-8D631B7E0EBF}" name="JOR.PART." dataDxfId="243"/>
    <tableColumn id="10" xr3:uid="{81085912-4AFE-4BBD-8BA1-C231221C31AC}" name="T./NOC." dataDxfId="242"/>
    <tableColumn id="11" xr3:uid="{3DC28A71-E61D-4A0B-A786-F0787FAEBC06}" name="PELIGRO" dataDxfId="241"/>
    <tableColumn id="12" xr3:uid="{C1698920-2379-45C5-9694-1946055DAA94}" name="TOTAL" dataDxfId="240">
      <calculatedColumnFormula>SUM(Tabla12699712515318120923726541[[#This Row],[S. BASE]:[PELIGRO]])</calculatedColumnFormula>
    </tableColumn>
  </tableColumns>
  <tableStyleInfo name="TableStyleMedium2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1C48A97-3173-4D72-B92D-2EA57C61CBE5}" name="Tabla13709812615418221023826642" displayName="Tabla13709812615418221023826642" ref="A310:L316" totalsRowShown="0" headerRowDxfId="239" dataDxfId="237" headerRowBorderDxfId="238">
  <autoFilter ref="A310:L316" xr:uid="{C1C48A97-3173-4D72-B92D-2EA57C61CBE5}"/>
  <tableColumns count="12">
    <tableColumn id="1" xr3:uid="{AF35A175-1030-46F3-A0D0-4540EEDACB0A}" name="COD." dataDxfId="236"/>
    <tableColumn id="2" xr3:uid="{BFA35298-FEE8-4918-8DE0-76F066B55F33}" name="CATEGORÍA" dataDxfId="235"/>
    <tableColumn id="3" xr3:uid="{C552E14A-42D9-42A2-AA04-A1DC31903034}" name="PUESTO DE TRABAJO" dataDxfId="234"/>
    <tableColumn id="4" xr3:uid="{45960AA7-B18A-4D25-9459-69D8C172EBA0}" name="GR." dataDxfId="233"/>
    <tableColumn id="5" xr3:uid="{1392B9DD-116E-4CA1-AD5B-ECD5B99CCE38}" name="S. BASE" dataDxfId="232"/>
    <tableColumn id="6" xr3:uid="{663A5620-A4B6-4481-8A0B-39D4FA5C397B}" name="COM.ACT." dataDxfId="231"/>
    <tableColumn id="7" xr3:uid="{00734E04-E2DA-451D-8D4E-636BC59940F3}" name="DEDIC." dataDxfId="230"/>
    <tableColumn id="8" xr3:uid="{C5DED12B-C686-4C35-BBC5-C293AF016339}" name="RESPON." dataDxfId="229"/>
    <tableColumn id="9" xr3:uid="{5BF61EE9-EBAD-4E6C-9DBC-4C638DD18D64}" name="JOR.PART." dataDxfId="228"/>
    <tableColumn id="10" xr3:uid="{6E448E59-B6C7-41E8-9773-B939BD41FD98}" name="T./NOC." dataDxfId="227"/>
    <tableColumn id="11" xr3:uid="{B6DF57BA-22A6-4FA2-B869-5841E7C18214}" name="PELIGRO" dataDxfId="226"/>
    <tableColumn id="12" xr3:uid="{EA69F560-E729-4795-9E3E-4AC2835DC12D}" name="TOTAL" dataDxfId="225">
      <calculatedColumnFormula>SUM(Tabla13709812615418221023826642[[#This Row],[S. BASE]:[PELIGRO]])</calculatedColumnFormula>
    </tableColumn>
  </tableColumns>
  <tableStyleInfo name="TableStyleMedium2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04CEF20-63CE-46FF-A9E5-EC0BEE1EFC95}" name="Tabla14719912715518321123926743" displayName="Tabla14719912715518321123926743" ref="A320:L326" totalsRowShown="0" headerRowDxfId="224" dataDxfId="222" headerRowBorderDxfId="223">
  <autoFilter ref="A320:L326" xr:uid="{404CEF20-63CE-46FF-A9E5-EC0BEE1EFC95}"/>
  <tableColumns count="12">
    <tableColumn id="1" xr3:uid="{65665B2A-B8E2-44BD-A585-5A2577BACB4D}" name="COD." dataDxfId="221"/>
    <tableColumn id="2" xr3:uid="{79294784-A496-4A9A-A72D-501DE6166D66}" name="CATEGORÍA" dataDxfId="220"/>
    <tableColumn id="3" xr3:uid="{0BF3FCD4-AC01-4316-8EF4-4D32FB9A4D60}" name="PUESTO DE TRABAJO" dataDxfId="219"/>
    <tableColumn id="4" xr3:uid="{E50172CF-3BDF-4381-A845-E44E20B19E3D}" name="GR." dataDxfId="218"/>
    <tableColumn id="5" xr3:uid="{E83EC81D-C479-420D-A856-F0D6E25E904A}" name="S. BASE" dataDxfId="217"/>
    <tableColumn id="6" xr3:uid="{7FE77BE9-2B93-46A8-8964-D25DC4C643D6}" name="COM.ACT." dataDxfId="216"/>
    <tableColumn id="7" xr3:uid="{CEE24AB2-74D2-4151-AECF-9BB7348D275F}" name="DEDIC." dataDxfId="215"/>
    <tableColumn id="8" xr3:uid="{9CCF7093-F09E-43B2-962D-8A7904BFA662}" name="RESPON." dataDxfId="214"/>
    <tableColumn id="9" xr3:uid="{EC253B04-A69D-4C57-9825-68B6465E2C6A}" name="JOR.PART." dataDxfId="213"/>
    <tableColumn id="10" xr3:uid="{5A5FD61D-C0CD-499D-AA91-762A917784FD}" name="T./NOC." dataDxfId="212"/>
    <tableColumn id="11" xr3:uid="{667B5A04-A077-4A34-ACFB-D26D5C4E2BD0}" name="PELIGRO" dataDxfId="211"/>
    <tableColumn id="12" xr3:uid="{A5812F50-EE50-41BA-A634-6838EDB7586B}" name="TOTAL" dataDxfId="210">
      <calculatedColumnFormula>SUM(Tabla14719912715518321123926743[[#This Row],[S. BASE]:[PELIGRO]])</calculatedColumnFormula>
    </tableColumn>
  </tableColumns>
  <tableStyleInfo name="TableStyleMedium2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A1F1647-1EDA-4C69-B94E-771F0BC245A1}" name="Tabla157210012815618421224026844" displayName="Tabla157210012815618421224026844" ref="A331:L338" totalsRowShown="0" headerRowDxfId="209" dataDxfId="207" headerRowBorderDxfId="208">
  <autoFilter ref="A331:L338" xr:uid="{DA1F1647-1EDA-4C69-B94E-771F0BC245A1}"/>
  <tableColumns count="12">
    <tableColumn id="1" xr3:uid="{916F0E56-C6FD-4D3F-9FCA-8EACAEB430F9}" name="COD." dataDxfId="206"/>
    <tableColumn id="2" xr3:uid="{A5023509-8BD0-4AE7-AC3F-2715F9AC0158}" name="CATEGORÍA" dataDxfId="205"/>
    <tableColumn id="3" xr3:uid="{B7C4513E-E77E-4F74-86B9-14E1D93E63B7}" name="PUESTO DE TRABAJO" dataDxfId="204"/>
    <tableColumn id="4" xr3:uid="{BDA3E9D3-3D04-4752-AD29-DC04F622996C}" name="GR." dataDxfId="203"/>
    <tableColumn id="5" xr3:uid="{A13AF8F8-D721-4D88-B319-99DCC662EFB9}" name="S. BASE" dataDxfId="202"/>
    <tableColumn id="6" xr3:uid="{0D51B1FD-AA21-4D49-A43F-8761467AFEF3}" name="COM.ACT." dataDxfId="201"/>
    <tableColumn id="7" xr3:uid="{BC0171B8-4C52-428F-84BA-60BE25D3C301}" name="DEDIC." dataDxfId="200"/>
    <tableColumn id="8" xr3:uid="{4E1CD2D0-7280-45A4-8A59-195A836FAC6B}" name="RESPON." dataDxfId="199"/>
    <tableColumn id="9" xr3:uid="{5E34ABC5-D673-4D2A-BB20-BE48946C7E66}" name="JOR.PART." dataDxfId="198"/>
    <tableColumn id="10" xr3:uid="{CEFCB79D-288A-4BA2-BFAC-0D96A5325FC3}" name="T./NOC." dataDxfId="197"/>
    <tableColumn id="11" xr3:uid="{7A7C6F28-6058-46AF-A740-A38976DEB659}" name="PELIGRO" dataDxfId="196"/>
    <tableColumn id="12" xr3:uid="{8D4248D1-0BB3-41EE-B1AF-34B8B843268A}" name="TOTAL" dataDxfId="195">
      <calculatedColumnFormula>SUM(Tabla157210012815618421224026844[[#This Row],[S. BASE]:[PELIGRO]])</calculatedColumnFormula>
    </tableColumn>
  </tableColumns>
  <tableStyleInfo name="TableStyleMedium2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0B793EC-BC2E-49EB-875D-82F42766262A}" name="Tabla167310112915718521324126945" displayName="Tabla167310112915718521324126945" ref="A344:L401" totalsRowShown="0" headerRowDxfId="194" dataDxfId="192" headerRowBorderDxfId="193">
  <autoFilter ref="A344:L401" xr:uid="{A0B793EC-BC2E-49EB-875D-82F42766262A}"/>
  <sortState xmlns:xlrd2="http://schemas.microsoft.com/office/spreadsheetml/2017/richdata2" ref="A345:L401">
    <sortCondition ref="D344:D401"/>
  </sortState>
  <tableColumns count="12">
    <tableColumn id="1" xr3:uid="{DD230F34-69A5-4A54-8E0A-C74761EAD65A}" name="COD." dataDxfId="191"/>
    <tableColumn id="2" xr3:uid="{D1A76B54-9255-43FA-B559-4030E1C3BAE3}" name="CATEGORÍA" dataDxfId="190"/>
    <tableColumn id="3" xr3:uid="{BA8F8903-4008-4D51-8C81-B03AFD740B3F}" name="PUESTO DE TRABAJO" dataDxfId="189"/>
    <tableColumn id="4" xr3:uid="{22345688-B82E-4493-81CD-227FEC09C568}" name="GR." dataDxfId="188"/>
    <tableColumn id="5" xr3:uid="{4A3A0443-8B2E-4214-BA89-4847B19A8335}" name="S. BASE" dataDxfId="187"/>
    <tableColumn id="6" xr3:uid="{32A1BBA1-E244-406C-9D1B-2B27E95E602A}" name="COM.ACT." dataDxfId="186"/>
    <tableColumn id="7" xr3:uid="{CDE645E2-1CF8-4FEA-9D0A-41B60B87AC50}" name="DEDIC." dataDxfId="185"/>
    <tableColumn id="8" xr3:uid="{C9B8BC1C-072F-491D-9291-C68CD1406D1B}" name="RESPON." dataDxfId="184"/>
    <tableColumn id="9" xr3:uid="{F1F91AD1-D24E-4651-A370-7D9674E66C39}" name="JOR.PART." dataDxfId="183"/>
    <tableColumn id="10" xr3:uid="{6444DF9A-9510-4C9D-8660-9D6B80A2CB8E}" name="T./NOC." dataDxfId="182"/>
    <tableColumn id="11" xr3:uid="{51EDA0E7-97A3-40BC-AE5D-6B93EA589D3E}" name="PELIGRO" dataDxfId="181"/>
    <tableColumn id="12" xr3:uid="{CEA29347-527D-4C5D-81A2-FDF74C3B85B1}" name="TOTAL" dataDxfId="180">
      <calculatedColumnFormula>SUM(Tabla167310112915718521324126945[[#This Row],[S. BASE]:[PELIGRO]])</calculatedColumnFormula>
    </tableColumn>
  </tableColumns>
  <tableStyleInfo name="TableStyleMedium2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4F4FBFC-D371-4DCD-87EE-13C2718BC069}" name="Tabla177410213015818621424227046" displayName="Tabla177410213015818621424227046" ref="A405:L423" totalsRowShown="0" headerRowDxfId="179" dataDxfId="177" headerRowBorderDxfId="178">
  <autoFilter ref="A405:L423" xr:uid="{24F4FBFC-D371-4DCD-87EE-13C2718BC069}"/>
  <tableColumns count="12">
    <tableColumn id="1" xr3:uid="{068FE6E4-59AA-4589-9EF1-CE4D36913A92}" name="COD." dataDxfId="176"/>
    <tableColumn id="2" xr3:uid="{23F415B0-8E16-4399-8D8F-89882A5665EF}" name="CATEGORÍA" dataDxfId="175"/>
    <tableColumn id="3" xr3:uid="{1F39DF87-C893-4645-B9C6-30272344F0DD}" name="PUESTO DE TRABAJO" dataDxfId="174"/>
    <tableColumn id="4" xr3:uid="{E1F56EBC-B899-4EAA-803F-9A75A28FCDCB}" name="GR." dataDxfId="173"/>
    <tableColumn id="5" xr3:uid="{EED50671-9D08-42ED-9009-36E820729AEC}" name="S. BASE" dataDxfId="172"/>
    <tableColumn id="6" xr3:uid="{403A8E45-B49A-4E2F-8758-C7D36DC0F914}" name="COM.ACT." dataDxfId="171"/>
    <tableColumn id="7" xr3:uid="{CADAFEE0-120E-4E35-A4D8-3F04377EFD1B}" name="DEDIC." dataDxfId="170"/>
    <tableColumn id="8" xr3:uid="{0324C55F-2E7F-4436-BC66-7D65A3D681CF}" name="RESPON." dataDxfId="169"/>
    <tableColumn id="9" xr3:uid="{B0A63E4E-9FFD-47FD-B673-E10C96DBCC43}" name="JOR.PART." dataDxfId="168"/>
    <tableColumn id="10" xr3:uid="{B88C080A-9E8B-463D-AEA0-437CB275D43C}" name="T./NOC." dataDxfId="167"/>
    <tableColumn id="11" xr3:uid="{37410F11-9183-471A-B79F-A0BFB92CA923}" name="PELIGRO" dataDxfId="166"/>
    <tableColumn id="12" xr3:uid="{B54BC439-0F71-43A8-B7E8-2FB0BAE11B6A}" name="TOTAL" dataDxfId="165">
      <calculatedColumnFormula>SUM(Tabla177410213015818621424227046[[#This Row],[S. BASE]:[PELIGRO]])</calculatedColumnFormula>
    </tableColumn>
  </tableColumns>
  <tableStyleInfo name="TableStyleMedium2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96A828-CBA2-4E79-8A54-2B899F67C8D2}" name="Tabla187510313115918721524327147" displayName="Tabla187510313115918721524327147" ref="A427:L431" totalsRowShown="0" headerRowDxfId="164" dataDxfId="162" headerRowBorderDxfId="163">
  <autoFilter ref="A427:L431" xr:uid="{FD96A828-CBA2-4E79-8A54-2B899F67C8D2}"/>
  <sortState xmlns:xlrd2="http://schemas.microsoft.com/office/spreadsheetml/2017/richdata2" ref="A428:L431">
    <sortCondition ref="D427:D431"/>
  </sortState>
  <tableColumns count="12">
    <tableColumn id="1" xr3:uid="{F3DD655E-46EF-4E8F-9B30-BCEE243E2158}" name="COD." dataDxfId="161"/>
    <tableColumn id="2" xr3:uid="{B58CDC33-7B2B-409C-9307-DBADD9038841}" name="CATEGORÍA" dataDxfId="160"/>
    <tableColumn id="3" xr3:uid="{6CB14DC6-0C8F-4DD3-9317-BDCF3DB28A21}" name="PUESTO DE TRABAJO" dataDxfId="159"/>
    <tableColumn id="4" xr3:uid="{FB17ABF6-9B56-419A-B895-40C6F5C9FE09}" name="GR." dataDxfId="158"/>
    <tableColumn id="5" xr3:uid="{EE7CC28E-941F-4CE4-9885-C9594DB99E7A}" name="S. BASE" dataDxfId="157"/>
    <tableColumn id="6" xr3:uid="{DDA92E0D-60ED-4561-822A-5295563D82D3}" name="COM.ACT." dataDxfId="156"/>
    <tableColumn id="7" xr3:uid="{4364B5AB-672B-4086-B944-75950ED7F09A}" name="DEDIC." dataDxfId="155"/>
    <tableColumn id="8" xr3:uid="{5B7A502C-23A7-47C5-A16E-03447963B581}" name="RESPON." dataDxfId="154"/>
    <tableColumn id="9" xr3:uid="{84F51882-D392-4163-A997-E017FAB048E6}" name="JOR.PART." dataDxfId="153"/>
    <tableColumn id="10" xr3:uid="{7822B112-25FB-4025-8FD3-24C7FB94A30D}" name="T./NOC." dataDxfId="152"/>
    <tableColumn id="11" xr3:uid="{2B4A21EE-F226-407A-8E31-283BCAC51E20}" name="PELIGRO" dataDxfId="151"/>
    <tableColumn id="12" xr3:uid="{733280CC-666D-4B66-A5D9-6FDF2B672C4D}" name="TOTAL" dataDxfId="150">
      <calculatedColumnFormula>SUM(Tabla187510313115918721524327147[[#This Row],[S. BASE]:[PELIGRO]])</calculatedColumnFormula>
    </tableColumn>
  </tableColumns>
  <tableStyleInfo name="TableStyleMedium2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59EFC99-4900-4EC1-874E-08A2756E678B}" name="Tabla197610413216018821624427248" displayName="Tabla197610413216018821624427248" ref="A437:L445" totalsRowShown="0" headerRowDxfId="149" dataDxfId="147" headerRowBorderDxfId="148">
  <autoFilter ref="A437:L445" xr:uid="{C59EFC99-4900-4EC1-874E-08A2756E678B}"/>
  <sortState xmlns:xlrd2="http://schemas.microsoft.com/office/spreadsheetml/2017/richdata2" ref="A438:L445">
    <sortCondition ref="D437:D445"/>
  </sortState>
  <tableColumns count="12">
    <tableColumn id="1" xr3:uid="{ACDA678B-0B2C-449E-A9CA-80E71EE1FCA1}" name="COD." dataDxfId="146"/>
    <tableColumn id="2" xr3:uid="{8B109E58-44CF-45C4-8621-7D7F2E7F7A89}" name="CATEGORÍA" dataDxfId="145"/>
    <tableColumn id="3" xr3:uid="{4FEEEFC1-FB7E-415D-9C89-C204C17E1F6A}" name="PUESTO DE TRABAJO" dataDxfId="144"/>
    <tableColumn id="4" xr3:uid="{2B4A4921-B683-4EFA-9EC7-F93964646C37}" name="GR." dataDxfId="143"/>
    <tableColumn id="5" xr3:uid="{DC8B9161-A8D0-4EFE-8D34-00E08432D7ED}" name="S. BASE" dataDxfId="142"/>
    <tableColumn id="6" xr3:uid="{2102B01B-8CF0-424B-AE2B-CA5BF1C90C39}" name="COM.ACT." dataDxfId="141"/>
    <tableColumn id="7" xr3:uid="{CBD533F5-1389-4C8C-B0F0-B6B41EBC31E7}" name="DEDIC." dataDxfId="140"/>
    <tableColumn id="8" xr3:uid="{B6FA76FE-3998-4EA5-B4EF-DEA06D731CCE}" name="RESPON." dataDxfId="139"/>
    <tableColumn id="9" xr3:uid="{6D53334F-01C2-4249-A02E-47A276BCE98A}" name="JOR.PART." dataDxfId="138"/>
    <tableColumn id="10" xr3:uid="{145349FC-854C-4372-AD99-7929837EA853}" name="T./NOC." dataDxfId="137"/>
    <tableColumn id="11" xr3:uid="{A085B10B-0140-4A30-B8D9-A83E9DCAD5E9}" name="PELIGRO" dataDxfId="136"/>
    <tableColumn id="12" xr3:uid="{310B1D4B-E52C-4300-911A-B0939221200B}" name="TOTAL" dataDxfId="135">
      <calculatedColumnFormula>SUM(Tabla197610413216018821624427248[[#This Row],[S. BASE]:[PELIGRO]])</calculatedColumnFormula>
    </tableColumn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53CCB7-09C5-47E8-B22C-40B027AA5B8B}" name="Tabla2598711514317119922725531" displayName="Tabla2598711514317119922725531" ref="A22:L70" totalsRowShown="0" headerRowDxfId="405" dataDxfId="403" headerRowBorderDxfId="404">
  <autoFilter ref="A22:L70" xr:uid="{4353CCB7-09C5-47E8-B22C-40B027AA5B8B}"/>
  <sortState xmlns:xlrd2="http://schemas.microsoft.com/office/spreadsheetml/2017/richdata2" ref="A23:L70">
    <sortCondition ref="D22:D70"/>
  </sortState>
  <tableColumns count="12">
    <tableColumn id="1" xr3:uid="{AC8E14C1-5297-47D3-A4A2-04D7257EFDCE}" name="COD." dataDxfId="402"/>
    <tableColumn id="2" xr3:uid="{47C02432-1EEB-47AA-9900-C22F034B5752}" name="CATEGORÍA" dataDxfId="401"/>
    <tableColumn id="3" xr3:uid="{06E1F19C-AF47-4F5F-BD46-6DEB87BCB32F}" name="PUESTO DE TRABAJO" dataDxfId="400"/>
    <tableColumn id="4" xr3:uid="{8A4A77C3-D6A1-4415-B92D-14DB88F22641}" name="GR." dataDxfId="399"/>
    <tableColumn id="5" xr3:uid="{AE71E9FB-0E6C-481D-8E27-4E521443F934}" name="S. BASE" dataDxfId="398"/>
    <tableColumn id="6" xr3:uid="{00F6324F-926C-42E6-B78B-B27C796C0C41}" name="COM.ACT." dataDxfId="397"/>
    <tableColumn id="7" xr3:uid="{6A746426-583C-473E-BB2A-513A66CC527F}" name="DEDIC." dataDxfId="396"/>
    <tableColumn id="8" xr3:uid="{FDE09971-B7AD-49FD-A881-00D12CC235AB}" name="RESPON." dataDxfId="395"/>
    <tableColumn id="9" xr3:uid="{FA01DE12-8DF9-4506-AA1A-0A3709371591}" name="JOR.PART." dataDxfId="394"/>
    <tableColumn id="10" xr3:uid="{4DE709AE-A121-4D92-BBF6-9A96959FB47E}" name="T./NOC." dataDxfId="393"/>
    <tableColumn id="11" xr3:uid="{8FC91140-1C0F-4B70-9A48-113AFD42D7B6}" name="PELIGRO" dataDxfId="392"/>
    <tableColumn id="12" xr3:uid="{2059C37A-25A6-40AE-ABC8-0FDEC6285F2A}" name="TOTAL" dataDxfId="391">
      <calculatedColumnFormula>SUM(Tabla2598711514317119922725531[[#This Row],[S. BASE]:[PELIGRO]])</calculatedColumnFormula>
    </tableColumn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D230820-CB9D-4FE3-B60C-36B07571E4FA}" name="Tabla207710513316118921724527349" displayName="Tabla207710513316118921724527349" ref="A451:L466" totalsRowShown="0" headerRowDxfId="134" dataDxfId="132" headerRowBorderDxfId="133">
  <autoFilter ref="A451:L466" xr:uid="{6D230820-CB9D-4FE3-B60C-36B07571E4FA}"/>
  <sortState xmlns:xlrd2="http://schemas.microsoft.com/office/spreadsheetml/2017/richdata2" ref="A452:L466">
    <sortCondition ref="D451:D466"/>
  </sortState>
  <tableColumns count="12">
    <tableColumn id="1" xr3:uid="{AF009858-53C5-4358-9879-BEA5B0DB52F2}" name="COD." dataDxfId="131"/>
    <tableColumn id="13" xr3:uid="{D6F603A8-630C-4479-896C-3E851CEE3450}" name="CATEGORÍA" dataDxfId="130"/>
    <tableColumn id="2" xr3:uid="{FBEC156B-ED64-4583-B754-A87D87DDD74A}" name="PUESTO DE TRABAJO" dataDxfId="129"/>
    <tableColumn id="3" xr3:uid="{21D9C91A-3763-44CF-8712-CB7DE29FFFC9}" name="GR." dataDxfId="128"/>
    <tableColumn id="4" xr3:uid="{57572DA0-F7F8-43D5-A791-6E3A4C34932D}" name="S. BASE" dataDxfId="127"/>
    <tableColumn id="5" xr3:uid="{D2766C99-543C-407E-B581-91622B42EB3F}" name="COM.ACT." dataDxfId="126"/>
    <tableColumn id="6" xr3:uid="{50D929EC-6396-44CF-B0B5-82E8F3B0D95D}" name="DEDIC." dataDxfId="125"/>
    <tableColumn id="7" xr3:uid="{15CA8462-B8BB-4E47-825D-85430F866DA1}" name="RESPON." dataDxfId="124"/>
    <tableColumn id="8" xr3:uid="{D0CACF2F-0894-4279-981A-708472E0AC32}" name="JOR.PART." dataDxfId="123"/>
    <tableColumn id="9" xr3:uid="{2D0223D8-8748-4690-93AB-6F9D98FB92A2}" name="T./NOC." dataDxfId="122"/>
    <tableColumn id="10" xr3:uid="{09FFA361-A2BC-43AE-A032-4D9109B52EE6}" name="PELIGRO" dataDxfId="121"/>
    <tableColumn id="11" xr3:uid="{7A9A78A9-9838-4DD0-B9E6-64726348214C}" name="TOTAL" dataDxfId="120">
      <calculatedColumnFormula>SUM(E452,F452,G452,H452,I452,J452)</calculatedColumnFormula>
    </tableColumn>
  </tableColumns>
  <tableStyleInfo name="TableStyleMedium2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B4D0B66-DFF4-4225-B923-2222EC6A19C3}" name="Tabla217810613416219021824627450" displayName="Tabla217810613416219021824627450" ref="A472:L476" totalsRowShown="0" headerRowDxfId="119" dataDxfId="117" headerRowBorderDxfId="118">
  <autoFilter ref="A472:L476" xr:uid="{EB4D0B66-DFF4-4225-B923-2222EC6A19C3}"/>
  <tableColumns count="12">
    <tableColumn id="1" xr3:uid="{8A560564-A90A-4919-A18D-A557FAF3371C}" name="COD." dataDxfId="116"/>
    <tableColumn id="2" xr3:uid="{C69480EA-E507-4624-A350-AF8695F3B5E5}" name="CATEGORÍA" dataDxfId="115"/>
    <tableColumn id="3" xr3:uid="{0A31B29E-388F-4B7C-93EB-4FACDA493CBA}" name="PUESTO DE TRABAJO" dataDxfId="114"/>
    <tableColumn id="4" xr3:uid="{CC92A2F1-6484-47A9-9F5F-7950F9C227E9}" name="GR." dataDxfId="113"/>
    <tableColumn id="5" xr3:uid="{9109AB36-54DD-4F3E-BEC0-75CD5EDD67E8}" name="S. BASE" dataDxfId="112"/>
    <tableColumn id="6" xr3:uid="{BD565779-D1B7-4CAB-81D7-6174C70FD862}" name="COM.ACT." dataDxfId="111"/>
    <tableColumn id="7" xr3:uid="{DFF89466-CB49-4FDA-A88E-FBBA7D05A4BA}" name="DEDIC." dataDxfId="110"/>
    <tableColumn id="8" xr3:uid="{5FDE5354-A9B3-4FA3-95F9-E5246EECA690}" name="RESPON." dataDxfId="109"/>
    <tableColumn id="9" xr3:uid="{4608EFD1-3950-4CD5-BB97-928911E81FC9}" name="JOR.PART." dataDxfId="108"/>
    <tableColumn id="10" xr3:uid="{1ACCB770-84AD-4FD9-A1C5-6A660E157732}" name="T./NOC." dataDxfId="107"/>
    <tableColumn id="11" xr3:uid="{5B0688BA-483E-474E-AF4B-7A6B6D42516E}" name="PELIGRO" dataDxfId="106"/>
    <tableColumn id="12" xr3:uid="{878751D5-6EBC-4DB2-8692-ED831EC018D7}" name="TOTAL" dataDxfId="105">
      <calculatedColumnFormula>SUM(Tabla217810613416219021824627450[[#This Row],[S. BASE]:[PELIGRO]])</calculatedColumnFormula>
    </tableColumn>
  </tableColumns>
  <tableStyleInfo name="TableStyleMedium2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4267E96-FC21-4A4F-B4EA-A65054456A46}" name="Tabla227910713516319121924727551" displayName="Tabla227910713516319121924727551" ref="A487:L489" totalsRowShown="0" headerRowDxfId="104" dataDxfId="102" headerRowBorderDxfId="103">
  <autoFilter ref="A487:L489" xr:uid="{44267E96-FC21-4A4F-B4EA-A65054456A46}"/>
  <tableColumns count="12">
    <tableColumn id="1" xr3:uid="{8A77A4DF-D3CE-443E-AEE9-C42F51433F96}" name="COD." dataDxfId="101"/>
    <tableColumn id="2" xr3:uid="{174E64E7-6FAB-4D9A-9587-EE99CB606D2C}" name="CATEGORÍA" dataDxfId="100"/>
    <tableColumn id="3" xr3:uid="{F6F3E119-9890-476C-A3A5-D6880D52C4D8}" name="PUESTO DE TRABAJO" dataDxfId="99"/>
    <tableColumn id="4" xr3:uid="{1A018DDB-380A-4D96-B896-1EADABEE671A}" name="GR." dataDxfId="98"/>
    <tableColumn id="5" xr3:uid="{685215AE-D076-43DA-8F8D-E05D7602006C}" name="S. BASE" dataDxfId="97"/>
    <tableColumn id="6" xr3:uid="{2F3F3AFF-0483-44E9-B0C5-58A0088AFB84}" name="COM.ACT." dataDxfId="96"/>
    <tableColumn id="7" xr3:uid="{B949112F-AD74-421A-A83F-16B97BA9F0E0}" name="DEDIC." dataDxfId="95"/>
    <tableColumn id="8" xr3:uid="{8E0F120B-2488-46B6-A76D-9C82381921A0}" name="RESPON." dataDxfId="94"/>
    <tableColumn id="9" xr3:uid="{44D6403B-07CB-415F-8A3B-B00BE88A3F74}" name="JOR.PART." dataDxfId="93"/>
    <tableColumn id="10" xr3:uid="{55E5F86A-2660-4839-8209-87379CE5E6B2}" name="T./NOC." dataDxfId="92"/>
    <tableColumn id="11" xr3:uid="{BE10F0FF-F125-4880-A473-D1B47FE53157}" name="PELIGRO" dataDxfId="91"/>
    <tableColumn id="12" xr3:uid="{2BA5E4E3-3D4E-4CA0-BF71-7640B3702C0E}" name="TOTAL" dataDxfId="90">
      <calculatedColumnFormula>SUM(Tabla227910713516319121924727551[[#This Row],[S. BASE]:[PELIGRO]])</calculatedColumnFormula>
    </tableColumn>
  </tableColumns>
  <tableStyleInfo name="TableStyleMedium2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8A98F1E-3788-448D-84B2-B61507F87C36}" name="Tabla238010813616419222024827652" displayName="Tabla238010813616419222024827652" ref="A493:L498" totalsRowShown="0" headerRowDxfId="89" dataDxfId="87" headerRowBorderDxfId="88">
  <autoFilter ref="A493:L498" xr:uid="{A8A98F1E-3788-448D-84B2-B61507F87C36}"/>
  <tableColumns count="12">
    <tableColumn id="1" xr3:uid="{64B49488-C347-4803-9D42-959733DB8018}" name="COD." dataDxfId="86"/>
    <tableColumn id="2" xr3:uid="{B840EB9B-2DF9-459A-9F73-3E59ADBD76D9}" name="CATEGORÍA" dataDxfId="85"/>
    <tableColumn id="3" xr3:uid="{00D000DD-1FAC-43AC-958D-814354246528}" name="PUESTO DE TRABAJO" dataDxfId="84"/>
    <tableColumn id="4" xr3:uid="{6BD9A124-678C-401D-8C77-114F416FD9E6}" name="GR." dataDxfId="83"/>
    <tableColumn id="5" xr3:uid="{0BACC9EF-DB5A-4572-9571-FC537BD3FF84}" name="S. BASE" dataDxfId="82"/>
    <tableColumn id="6" xr3:uid="{8C0529C4-62D0-4128-A3C5-F8967380EE36}" name="COM.ACT." dataDxfId="81"/>
    <tableColumn id="7" xr3:uid="{C8DEBCFC-0169-4318-91FF-F8EBBB827AB7}" name="DEDIC." dataDxfId="80"/>
    <tableColumn id="8" xr3:uid="{935B5130-BF6F-4ABC-A638-85FBCDEA06D9}" name="RESPON." dataDxfId="79"/>
    <tableColumn id="9" xr3:uid="{565721AC-7D21-45B7-A59A-D487D0E08148}" name="JOR.PART." dataDxfId="78"/>
    <tableColumn id="10" xr3:uid="{A994E8C9-B847-42D2-9343-CD1A122E88B9}" name="T./NOC." dataDxfId="77"/>
    <tableColumn id="11" xr3:uid="{62AA0F77-3CCF-4600-A928-8D168918CD60}" name="PELIGRO" dataDxfId="76"/>
    <tableColumn id="12" xr3:uid="{8BE28947-6406-4F34-BC65-0EF305FFEAA1}" name="TOTAL" dataDxfId="75">
      <calculatedColumnFormula>SUM(Tabla238010813616419222024827652[[#This Row],[S. BASE]:[PELIGRO]])</calculatedColumn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B1E280D-C92C-4C36-8F5E-FBB9DB483159}" name="Tabla248110913716519322124927753" displayName="Tabla248110913716519322124927753" ref="A504:L552" totalsRowShown="0" headerRowDxfId="74" dataDxfId="72" headerRowBorderDxfId="73">
  <autoFilter ref="A504:L552" xr:uid="{AB1E280D-C92C-4C36-8F5E-FBB9DB483159}"/>
  <sortState xmlns:xlrd2="http://schemas.microsoft.com/office/spreadsheetml/2017/richdata2" ref="A505:L552">
    <sortCondition ref="D504:D552"/>
  </sortState>
  <tableColumns count="12">
    <tableColumn id="1" xr3:uid="{8BCCAA09-9C81-42B2-B64C-DE2FC0EB5CF8}" name="COD." dataDxfId="71"/>
    <tableColumn id="2" xr3:uid="{5B45C8AD-B964-41FC-B8BC-A8DC84B5721B}" name="CATEGORÍA" dataDxfId="70"/>
    <tableColumn id="3" xr3:uid="{C5411CC2-6F64-48BD-803B-9224F58E85C4}" name="PUESTO DE TRABAJO" dataDxfId="69"/>
    <tableColumn id="4" xr3:uid="{B723EFFE-3E36-4D51-A695-27CB5BB42C18}" name="GR." dataDxfId="68"/>
    <tableColumn id="5" xr3:uid="{71D8C2CC-8D30-46AF-9ACF-78B9C052F6A0}" name="S. BASE" dataDxfId="67"/>
    <tableColumn id="6" xr3:uid="{E236FFAD-99C0-42AD-BA70-8A470A155FED}" name="COM.ACT." dataDxfId="66"/>
    <tableColumn id="7" xr3:uid="{6DE9FF15-6653-4170-BD00-A8055450F514}" name="DEDIC." dataDxfId="65"/>
    <tableColumn id="8" xr3:uid="{4D547480-5CDF-4575-91BB-19E26B5B2ED8}" name="RESPON." dataDxfId="64"/>
    <tableColumn id="9" xr3:uid="{30C63CA5-B05D-46CB-9FB1-C5973335517B}" name="JOR.PART." dataDxfId="63"/>
    <tableColumn id="10" xr3:uid="{8114D04D-46BA-496D-8F3D-6F2345B87B62}" name="T./NOC." dataDxfId="62"/>
    <tableColumn id="11" xr3:uid="{6FD6D378-564B-4FD9-AB85-9924658D2892}" name="PELIGRO" dataDxfId="61"/>
    <tableColumn id="12" xr3:uid="{0BD4D70D-AEF8-47D4-AD51-8CC38A999B0C}" name="TOTAL" dataDxfId="60">
      <calculatedColumnFormula>SUM(Tabla248110913716519322124927753[[#This Row],[S. BASE]:[PELIGRO]])</calculatedColumnFormula>
    </tableColumn>
  </tableColumns>
  <tableStyleInfo name="TableStyleMedium2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730ED0C-66D1-4DC0-B5ED-21D3DC1FA35F}" name="Tabla258211013816619422225027854" displayName="Tabla258211013816619422225027854" ref="A556:L560" totalsRowShown="0" headerRowDxfId="59" dataDxfId="57" headerRowBorderDxfId="58">
  <autoFilter ref="A556:L560" xr:uid="{1730ED0C-66D1-4DC0-B5ED-21D3DC1FA35F}"/>
  <tableColumns count="12">
    <tableColumn id="1" xr3:uid="{CDA31194-4359-4920-A491-67679ACB4CB5}" name="COD." dataDxfId="56"/>
    <tableColumn id="2" xr3:uid="{1EE00A50-971A-4FF9-88B0-7242B5A156A3}" name="CATEGORÍA" dataDxfId="55"/>
    <tableColumn id="3" xr3:uid="{5608BC70-9F53-44A3-B66B-353F025B75D3}" name="PUESTO DE TRABAJO" dataDxfId="54"/>
    <tableColumn id="4" xr3:uid="{05EDD8E5-25A1-4EAB-9A57-D4CDA6A281C3}" name="GR." dataDxfId="53"/>
    <tableColumn id="5" xr3:uid="{7565C5D8-635B-4A4A-92CE-A5934CEA6CC3}" name="S. BASE" dataDxfId="52"/>
    <tableColumn id="6" xr3:uid="{4FED3531-C523-4057-99A7-54AC524BE417}" name="COM.ACT." dataDxfId="51"/>
    <tableColumn id="7" xr3:uid="{2F739736-7675-4384-B96C-4F6998D261F5}" name="DEDIC." dataDxfId="50"/>
    <tableColumn id="8" xr3:uid="{542AEDA8-114E-417A-8FD8-1E679DB041D5}" name="RESPON." dataDxfId="49"/>
    <tableColumn id="9" xr3:uid="{5CA128F2-845D-4F10-B383-2951F76CC3A6}" name="JOR.PART." dataDxfId="48"/>
    <tableColumn id="10" xr3:uid="{66346869-046A-45AE-B962-4C38FEF611E1}" name="T./NOC." dataDxfId="47"/>
    <tableColumn id="11" xr3:uid="{F3D53A3E-F851-4DD6-A9B2-926442CD028B}" name="PELIGRO" dataDxfId="46"/>
    <tableColumn id="12" xr3:uid="{65036E5D-CC14-4FA6-9ABE-C198B623D559}" name="TOTAL" dataDxfId="45">
      <calculatedColumnFormula>SUM(Tabla258211013816619422225027854[[#This Row],[S. BASE]:[PELIGRO]])</calculatedColumnFormula>
    </tableColumn>
  </tableColumns>
  <tableStyleInfo name="TableStyleMedium2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D427BA1-2B31-44CE-9BA8-3F6659CC1EDD}" name="Tabla268311113916719522325127955" displayName="Tabla268311113916719522325127955" ref="A564:L574" totalsRowShown="0" headerRowDxfId="44" dataDxfId="42" headerRowBorderDxfId="43">
  <autoFilter ref="A564:L574" xr:uid="{AD427BA1-2B31-44CE-9BA8-3F6659CC1EDD}"/>
  <tableColumns count="12">
    <tableColumn id="1" xr3:uid="{3F99C882-82CF-46A2-B6C4-BACB3597324C}" name="COD." dataDxfId="41"/>
    <tableColumn id="2" xr3:uid="{26E75DFB-FDFE-413F-8BC7-059D77AA1E0C}" name="CATEGORÍA" dataDxfId="40"/>
    <tableColumn id="3" xr3:uid="{845737FF-A3C2-48C8-9678-3E48CB6D73D1}" name="PUESTO DE TRABAJO" dataDxfId="39"/>
    <tableColumn id="4" xr3:uid="{A848F1AE-6522-48CB-972E-393F1D5985CA}" name="GR." dataDxfId="38"/>
    <tableColumn id="5" xr3:uid="{396E223D-FC08-474F-A709-D0D0BF730A2C}" name="S. BASE" dataDxfId="37"/>
    <tableColumn id="6" xr3:uid="{46AC95A2-DCF0-4FE6-B7A6-8BD84BA693A2}" name="COM.ACT." dataDxfId="36"/>
    <tableColumn id="7" xr3:uid="{6312E2A0-C569-4D12-A065-AA2EC32D1BCC}" name="DEDIC." dataDxfId="35"/>
    <tableColumn id="8" xr3:uid="{6B2E1CC7-E102-4623-A00D-C178A43855D0}" name="RESPON." dataDxfId="34"/>
    <tableColumn id="9" xr3:uid="{0076A2B8-C3EF-4D50-877A-77E335AFCF78}" name="JOR.PART." dataDxfId="33"/>
    <tableColumn id="10" xr3:uid="{E05FB5AA-048E-4CD2-B3CF-E18FF8486791}" name="T./NOC." dataDxfId="32"/>
    <tableColumn id="11" xr3:uid="{AA552689-EBF9-4D64-A847-1485B04ADB89}" name="PELIGRO" dataDxfId="31"/>
    <tableColumn id="12" xr3:uid="{336A053B-6A7C-4A86-8A4E-250E5D7136BC}" name="TOTAL" dataDxfId="30">
      <calculatedColumnFormula>SUM(Tabla268311113916719522325127955[[#This Row],[S. BASE]:[PELIGRO]])</calculatedColumnFormula>
    </tableColumn>
  </tableColumns>
  <tableStyleInfo name="TableStyleMedium2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231C368-4DF5-48CA-A327-C5446FFCF680}" name="Tabla278411214016819622425228056" displayName="Tabla278411214016819622425228056" ref="A578:L579" totalsRowShown="0" headerRowDxfId="29" dataDxfId="27" headerRowBorderDxfId="28">
  <autoFilter ref="A578:L579" xr:uid="{0231C368-4DF5-48CA-A327-C5446FFCF680}"/>
  <tableColumns count="12">
    <tableColumn id="1" xr3:uid="{F9848C63-A668-407F-A942-235A084CBDBF}" name="COD." dataDxfId="26"/>
    <tableColumn id="2" xr3:uid="{E57BA6DB-145E-488D-80CC-3FCEFC856595}" name="CATEGORÍA" dataDxfId="25"/>
    <tableColumn id="3" xr3:uid="{1E8FA3A3-1654-4BEA-8504-4B773E8C4507}" name="PUESTO DE TRABAJO" dataDxfId="24"/>
    <tableColumn id="4" xr3:uid="{A68886CB-F102-4A0C-9C6A-E64289FF152B}" name="GR." dataDxfId="23"/>
    <tableColumn id="5" xr3:uid="{A0AC4EF1-00DE-4A3B-8633-2F3BF5A381FE}" name="S. BASE" dataDxfId="22"/>
    <tableColumn id="6" xr3:uid="{1561A547-CCCB-4FBC-B323-F35A7379E468}" name="COM.ACT." dataDxfId="21"/>
    <tableColumn id="7" xr3:uid="{FE56907B-125B-49FE-B07F-4481509E8DD7}" name="DEDIC." dataDxfId="20"/>
    <tableColumn id="8" xr3:uid="{96349E52-B860-447A-9186-DA81400C2530}" name="RESPON." dataDxfId="19"/>
    <tableColumn id="9" xr3:uid="{16D28028-622E-4693-B48B-18DC587737C2}" name="JOR.PART." dataDxfId="18"/>
    <tableColumn id="10" xr3:uid="{FB99A23B-D37D-4BB0-A8D9-25CA589CB2AD}" name="T./NOC." dataDxfId="17"/>
    <tableColumn id="11" xr3:uid="{38AAD7B1-3C88-4485-9C80-BDC29C392914}" name="PELIGRO" dataDxfId="16"/>
    <tableColumn id="12" xr3:uid="{E477D6D2-0689-4DC7-AFDB-64ED3CD6136C}" name="TOTAL" dataDxfId="15">
      <calculatedColumnFormula>SUM(Tabla278411214016819622425228056[[#This Row],[S. BASE]:[PELIGRO]])</calculatedColumnFormula>
    </tableColumn>
  </tableColumns>
  <tableStyleInfo name="TableStyleMedium2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8EA9C72-9164-4467-831A-6BC028E08A24}" name="Tabla288511314116919722525328157" displayName="Tabla288511314116919722525328157" ref="A585:L588" totalsRowShown="0" headerRowDxfId="14" dataDxfId="12" headerRowBorderDxfId="13">
  <autoFilter ref="A585:L588" xr:uid="{38EA9C72-9164-4467-831A-6BC028E08A24}"/>
  <tableColumns count="12">
    <tableColumn id="1" xr3:uid="{84B6135B-7FA1-4D17-A687-A1D25FBC06BA}" name="COD." dataDxfId="11"/>
    <tableColumn id="2" xr3:uid="{2438AA11-8FE3-4E59-B708-682C2CEA03F7}" name="CATEGORÍA" dataDxfId="10"/>
    <tableColumn id="3" xr3:uid="{D8742548-295D-44E7-87E1-6E85B71DEF23}" name="PUESTO DE TRABAJO" dataDxfId="9"/>
    <tableColumn id="4" xr3:uid="{80AC826E-3213-453B-B5A9-6AE32EB03F31}" name="GR." dataDxfId="8"/>
    <tableColumn id="5" xr3:uid="{EDAC050C-3EA3-4402-AA6E-2F6D2FBE037E}" name="S. BASE" dataDxfId="7"/>
    <tableColumn id="6" xr3:uid="{28905B8E-8F32-42E1-A499-D7335A32E768}" name="COM.ACT." dataDxfId="6"/>
    <tableColumn id="7" xr3:uid="{0C5B63A4-A9CB-474F-BC07-262EBEC3B075}" name="DEDIC." dataDxfId="5"/>
    <tableColumn id="8" xr3:uid="{CA9ADF02-CFCE-43B0-8494-EE63A5005E4D}" name="RESPON." dataDxfId="4"/>
    <tableColumn id="9" xr3:uid="{DA225B37-6D7F-4525-AD4F-CF47FA453176}" name="JOR.PART." dataDxfId="3"/>
    <tableColumn id="10" xr3:uid="{7778192F-8C40-497D-95DB-264CB71E03D6}" name="T./NOC." dataDxfId="2"/>
    <tableColumn id="11" xr3:uid="{250A789D-74C9-4AC6-9052-E421B3D61E18}" name="PELIGRO" dataDxfId="1"/>
    <tableColumn id="12" xr3:uid="{A2564C61-F30A-49D5-8714-FF6C7DEBBBC2}" name="TOTAL" dataDxfId="0">
      <calculatedColumnFormula>SUM(Tabla288511314116919722525328157[[#This Row],[S. BASE]:[PELIGRO]])</calculatedColumnFormula>
    </tableColumn>
  </tableColumns>
  <tableStyleInfo name="TableStyleMedium2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E573C6-3712-4C28-B67B-E0D572617B7B}" name="Tabla3608811614417220022825632" displayName="Tabla3608811614417220022825632" ref="A74:L92" totalsRowShown="0" headerRowDxfId="390" dataDxfId="388" headerRowBorderDxfId="389">
  <autoFilter ref="A74:L92" xr:uid="{14E573C6-3712-4C28-B67B-E0D572617B7B}"/>
  <sortState xmlns:xlrd2="http://schemas.microsoft.com/office/spreadsheetml/2017/richdata2" ref="A75:L92">
    <sortCondition ref="D74:D92"/>
  </sortState>
  <tableColumns count="12">
    <tableColumn id="1" xr3:uid="{C6FAD455-8742-4F9D-9227-F23139C917C6}" name="COD." dataDxfId="387"/>
    <tableColumn id="2" xr3:uid="{5C0F4F7A-9D19-4AEF-8CAB-AEEB9499F7CC}" name="CATEGORÍA" dataDxfId="386"/>
    <tableColumn id="3" xr3:uid="{FEE70B99-ED90-4120-A9B2-9E7D4D60A33E}" name="PUESTO DE TRABAJO" dataDxfId="385"/>
    <tableColumn id="4" xr3:uid="{9E975C70-5BDC-4A49-AF9E-C32D44FFA503}" name="GR." dataDxfId="384"/>
    <tableColumn id="5" xr3:uid="{EC1FC006-BEFC-44C6-8D62-C98FAC82548E}" name="S. BASE" dataDxfId="383"/>
    <tableColumn id="6" xr3:uid="{CD471B99-24E6-4040-B393-237A88193621}" name="COM.ACT." dataDxfId="382"/>
    <tableColumn id="7" xr3:uid="{D17E0A46-B9EC-4F2F-8527-D27B6BA9B4D4}" name="DEDIC." dataDxfId="381"/>
    <tableColumn id="8" xr3:uid="{B6AE2D62-1A77-4D64-B0CA-A0F1FE47C613}" name="RESPON." dataDxfId="380"/>
    <tableColumn id="9" xr3:uid="{B400E228-31AD-46DF-BC22-78F7E4973AF5}" name="JOR.PART." dataDxfId="379"/>
    <tableColumn id="10" xr3:uid="{7438D890-524D-4B87-AA61-3910C09889B4}" name="T./NOC." dataDxfId="378"/>
    <tableColumn id="11" xr3:uid="{CCD5C27B-D2EB-4018-A28A-2E9E52C82324}" name="PELIGRO" dataDxfId="377"/>
    <tableColumn id="12" xr3:uid="{95F45E4D-2D73-4E66-B5A1-89BA76FF6386}" name="TOTAL" dataDxfId="376">
      <calculatedColumnFormula>SUM(Tabla3608811614417220022825632[[#This Row],[S. BASE]:[PELIGRO]])</calculatedColumnFormula>
    </tableColumn>
  </tableColumns>
  <tableStyleInfo name="TableStyleMedium2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996F97-A0EB-4268-88D4-15F3C1C20068}" name="Tabla4618911714517320122925733" displayName="Tabla4618911714517320122925733" ref="A98:L104" totalsRowShown="0" headerRowDxfId="375" dataDxfId="373" headerRowBorderDxfId="374">
  <autoFilter ref="A98:L104" xr:uid="{7E996F97-A0EB-4268-88D4-15F3C1C20068}"/>
  <tableColumns count="12">
    <tableColumn id="1" xr3:uid="{C8D41361-EA44-44B4-AEFC-3F90BBC4C4B8}" name="COD." dataDxfId="372"/>
    <tableColumn id="2" xr3:uid="{45CF70C6-CABF-4B2E-99A2-1B48585ED35E}" name="CATEGORÍA" dataDxfId="371"/>
    <tableColumn id="3" xr3:uid="{686803A1-BE79-4168-9275-7AF2F51F9A4A}" name="PUESTO DE TRABAJO" dataDxfId="370"/>
    <tableColumn id="4" xr3:uid="{9B9F07A2-8571-4F4A-B97D-1C0C9CAFB849}" name="GR." dataDxfId="369"/>
    <tableColumn id="5" xr3:uid="{23B569BD-0298-4182-8A2E-A8F65C65CD49}" name="S. BASE" dataDxfId="368"/>
    <tableColumn id="6" xr3:uid="{BF9ADF7E-4941-4041-9251-699056D91135}" name="COM.ACT." dataDxfId="367"/>
    <tableColumn id="7" xr3:uid="{4A34BDB3-2BA2-4A0C-9243-22D8873195CB}" name="DEDIC." dataDxfId="366"/>
    <tableColumn id="8" xr3:uid="{51AEA315-FE6D-4235-B5AC-A39DA1D6F46E}" name="RESPON." dataDxfId="365"/>
    <tableColumn id="9" xr3:uid="{00C93FB2-6865-4A9D-90E2-70B887BD6A5E}" name="JOR.PART." dataDxfId="364"/>
    <tableColumn id="10" xr3:uid="{B4259588-EA69-4BC3-AB19-3B5AA61632AD}" name="T./NOC." dataDxfId="363"/>
    <tableColumn id="11" xr3:uid="{DE3D6470-A56B-462E-B39F-32D2F730ED02}" name="PELIGRO" dataDxfId="362"/>
    <tableColumn id="12" xr3:uid="{5955367B-8DAE-478C-8640-14282135D76E}" name="TOTAL" dataDxfId="361">
      <calculatedColumnFormula>SUM(Tabla4618911714517320122925733[[#This Row],[S. BASE]:[PELIGRO]])</calculatedColumnFormula>
    </tableColumn>
  </tableColumns>
  <tableStyleInfo name="TableStyleMedium2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E59902-AEE4-4813-821E-1FB1182E3F19}" name="Tabla5629011814617420223025834" displayName="Tabla5629011814617420223025834" ref="A108:L122" totalsRowShown="0" headerRowDxfId="360" dataDxfId="358" headerRowBorderDxfId="359">
  <autoFilter ref="A108:L122" xr:uid="{03E59902-AEE4-4813-821E-1FB1182E3F19}"/>
  <tableColumns count="12">
    <tableColumn id="1" xr3:uid="{055A8A3A-46CB-4202-B376-77FBB479A755}" name="COD." dataDxfId="357"/>
    <tableColumn id="2" xr3:uid="{FECA6782-32C4-432D-B33C-11746367901B}" name="CATEGORÍA" dataDxfId="356"/>
    <tableColumn id="3" xr3:uid="{CBF1F7A6-8C89-4F42-9242-6841FCBEC64E}" name="PUESTO DE TRABAJO" dataDxfId="355"/>
    <tableColumn id="4" xr3:uid="{14C8913A-5D78-4643-BD29-5AA8ECBE82BC}" name="GR." dataDxfId="354"/>
    <tableColumn id="5" xr3:uid="{B2615815-3849-48DB-8E08-0DEA1B273B7F}" name="S. BASE" dataDxfId="353"/>
    <tableColumn id="6" xr3:uid="{83439911-0980-4BA0-9C21-12D25521BE75}" name="COM.ACT." dataDxfId="352"/>
    <tableColumn id="7" xr3:uid="{8D3986D5-4D5B-4CB0-95E9-DD69D5A85186}" name="DEDIC." dataDxfId="351"/>
    <tableColumn id="8" xr3:uid="{A53EC249-8B4E-4FFE-B7FC-83445345A47B}" name="RESPON." dataDxfId="350"/>
    <tableColumn id="9" xr3:uid="{4DC8B520-31A2-4365-8EE7-DC48621FDB6C}" name="JOR.PART." dataDxfId="349"/>
    <tableColumn id="10" xr3:uid="{3434F1DD-1305-49FC-A7A9-F752ECD4E953}" name="T./NOC." dataDxfId="348"/>
    <tableColumn id="11" xr3:uid="{A10D55F3-E037-4F9E-9B35-7108A37F7BCA}" name="PELIGRO" dataDxfId="347"/>
    <tableColumn id="12" xr3:uid="{0D53F728-5CAE-48ED-A09E-0C052E9DDE37}" name="TOTAL" dataDxfId="346">
      <calculatedColumnFormula>SUM(Tabla5629011814617420223025834[[#This Row],[S. BASE]:[PELIGRO]])</calculatedColumnFormula>
    </tableColumn>
  </tableColumns>
  <tableStyleInfo name="TableStyleMedium2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21C1A5-7C8B-4F90-8A4E-6603F40C51FB}" name="Tabla6639111914717520323125935" displayName="Tabla6639111914717520323125935" ref="A126:L129" totalsRowShown="0" headerRowDxfId="345" dataDxfId="343" headerRowBorderDxfId="344">
  <autoFilter ref="A126:L129" xr:uid="{FD21C1A5-7C8B-4F90-8A4E-6603F40C51FB}"/>
  <tableColumns count="12">
    <tableColumn id="1" xr3:uid="{9780294E-FFD0-49CA-AF05-E34D3FAAECF9}" name="COD." dataDxfId="342"/>
    <tableColumn id="2" xr3:uid="{E40B6FF3-E16E-43E2-8B70-6B0F62098D3A}" name="CATEGORÍA" dataDxfId="341"/>
    <tableColumn id="3" xr3:uid="{9674FB2F-8161-4BBA-BE38-9483B8915FF8}" name="PUESTO DE TRABAJO" dataDxfId="340"/>
    <tableColumn id="4" xr3:uid="{86DE4BF4-70F6-4D37-806C-32903C68FFC6}" name="GR." dataDxfId="339"/>
    <tableColumn id="5" xr3:uid="{08F672BE-9B03-4CCA-89F8-4F5547371DDF}" name="S. BASE" dataDxfId="338"/>
    <tableColumn id="6" xr3:uid="{B4B2B556-8D85-4CB8-BF52-38C7F3237F54}" name="COM.ACT." dataDxfId="337"/>
    <tableColumn id="7" xr3:uid="{0A941C33-BAB9-42BD-863A-0E8655F94F5B}" name="DEDIC." dataDxfId="336"/>
    <tableColumn id="8" xr3:uid="{53521665-AC3A-4570-88B9-7FB7E4BD2C54}" name="RESPON." dataDxfId="335"/>
    <tableColumn id="9" xr3:uid="{7E84F21F-8608-491B-9F7D-88641896E5AC}" name="JOR.PART." dataDxfId="334"/>
    <tableColumn id="10" xr3:uid="{4FECB0FD-AF32-41ED-87B6-C454C4A7CFBA}" name="T./NOC." dataDxfId="333"/>
    <tableColumn id="11" xr3:uid="{4033F960-2558-4694-8F17-43916E8B3190}" name="PELIGRO" dataDxfId="332"/>
    <tableColumn id="12" xr3:uid="{A9BBD70D-B939-44C2-BBD5-55A0F2DD7F3F}" name="TOTAL" dataDxfId="331">
      <calculatedColumnFormula>SUM(Tabla6639111914717520323125935[[#This Row],[S. BASE]:[PELIGRO]])</calculatedColumnFormula>
    </tableColumn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9CDBC3-5635-4097-A296-F084E8DD5DF1}" name="Tabla7649212014817620423226036" displayName="Tabla7649212014817620423226036" ref="A133:M198" totalsRowShown="0" headerRowDxfId="330" dataDxfId="328" headerRowBorderDxfId="329">
  <autoFilter ref="A133:M198" xr:uid="{9B9CDBC3-5635-4097-A296-F084E8DD5DF1}"/>
  <sortState xmlns:xlrd2="http://schemas.microsoft.com/office/spreadsheetml/2017/richdata2" ref="A134:M198">
    <sortCondition ref="D133:D198"/>
  </sortState>
  <tableColumns count="13">
    <tableColumn id="1" xr3:uid="{0DFF1C2E-D1FF-4DED-8D73-D965341A8749}" name="COD." dataDxfId="327"/>
    <tableColumn id="2" xr3:uid="{DF6A0BB8-90DC-4EC0-82FD-D4B70EC198F7}" name="CATEGORÍA" dataDxfId="326"/>
    <tableColumn id="3" xr3:uid="{09A7044F-AD3D-42EC-95D7-F6DD02D6A4B8}" name="PUESTO DE TRABAJO" dataDxfId="325"/>
    <tableColumn id="4" xr3:uid="{A059B04B-1B53-4769-88A4-134480FAE283}" name="GR." dataDxfId="324"/>
    <tableColumn id="14" xr3:uid="{4589E4B9-12AB-45F7-8469-BBFD6E4644AE}" name="HORAS" dataDxfId="323"/>
    <tableColumn id="5" xr3:uid="{25799F97-D2F2-47E7-88E7-46768085FBCC}" name="S. BASE" dataDxfId="322"/>
    <tableColumn id="6" xr3:uid="{36AACB27-32F9-47C2-AF80-9E601495F683}" name="COM.ACT." dataDxfId="321"/>
    <tableColumn id="7" xr3:uid="{0B0CF62F-FAE7-4612-B572-CBE15C1CED05}" name="DEDIC." dataDxfId="320"/>
    <tableColumn id="8" xr3:uid="{8F97A945-076A-4CCB-9944-1D5B8EE3DC11}" name="RESPON." dataDxfId="319"/>
    <tableColumn id="9" xr3:uid="{E2042A43-36CF-47CB-A8F8-0DB1DA465CBC}" name="JOR.PART." dataDxfId="318"/>
    <tableColumn id="10" xr3:uid="{C058EF7E-F512-45D6-93C5-755139A426C6}" name="T./NOC." dataDxfId="317"/>
    <tableColumn id="11" xr3:uid="{3743079E-8576-4105-84A9-80804AF3A8B0}" name="PELIGRO" dataDxfId="316"/>
    <tableColumn id="12" xr3:uid="{96C10A59-2690-4170-9975-D87800C16494}" name="TOTAL" dataDxfId="315">
      <calculatedColumnFormula>SUM(#REF!,#REF!,#REF!,#REF!,#REF!,#REF!)</calculatedColumnFormula>
    </tableColumn>
  </tableColumns>
  <tableStyleInfo name="TableStyleMedium2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095A67-1C67-4F00-9390-240076006FFC}" name="Tabla8659312114917720523326137" displayName="Tabla8659312114917720523326137" ref="A202:L241" totalsRowShown="0" headerRowDxfId="314" dataDxfId="312" headerRowBorderDxfId="313">
  <autoFilter ref="A202:L241" xr:uid="{7D095A67-1C67-4F00-9390-240076006FFC}"/>
  <tableColumns count="12">
    <tableColumn id="1" xr3:uid="{96A32229-124C-4A98-BBA9-7C421E1159B7}" name="COD." dataDxfId="311"/>
    <tableColumn id="2" xr3:uid="{C5EAD48D-682B-408D-9DE5-C1429C425C7E}" name="CATEGORÍA" dataDxfId="310"/>
    <tableColumn id="3" xr3:uid="{C2AA8C1C-137C-4C79-B432-72DB39FBAA5E}" name="PUESTO DE TRABAJO" dataDxfId="309"/>
    <tableColumn id="4" xr3:uid="{C90C4E42-0966-4D8D-9458-9F5845829D20}" name="GR." dataDxfId="308"/>
    <tableColumn id="5" xr3:uid="{3A13FD4F-6690-400F-9B50-96672A839B8D}" name="S. BASE" dataDxfId="307"/>
    <tableColumn id="6" xr3:uid="{F31C720D-1109-4828-B582-7D6DA745606E}" name="COM.ACT." dataDxfId="306"/>
    <tableColumn id="7" xr3:uid="{F13A5407-64FB-44D4-8387-5C27DC8903E1}" name="DEDIC." dataDxfId="305"/>
    <tableColumn id="8" xr3:uid="{A2F8B2D4-1362-45E8-8C2A-91E1B759C019}" name="RESPON." dataDxfId="304"/>
    <tableColumn id="9" xr3:uid="{CBF2E413-5562-4053-A0E3-768FC6103B9D}" name="JOR.PART." dataDxfId="303"/>
    <tableColumn id="10" xr3:uid="{4F793C7C-2B7D-4B5D-9502-A725CF1E366B}" name="T./NOC." dataDxfId="302"/>
    <tableColumn id="11" xr3:uid="{1E913EE5-B42F-4F56-9AAA-7318963F504F}" name="PELIGRO" dataDxfId="301"/>
    <tableColumn id="12" xr3:uid="{6136791E-57E2-43C7-865C-AF79AE800D2A}" name="TOTAL" dataDxfId="300">
      <calculatedColumnFormula>SUM(Tabla8659312114917720523326137[[#This Row],[S. BASE]:[PELIGRO]])</calculatedColumnFormula>
    </tableColumn>
  </tableColumns>
  <tableStyleInfo name="TableStyleMedium2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F7162C-1D79-47E3-80F3-439B23707E37}" name="Tabla9669412215017820623426238" displayName="Tabla9669412215017820623426238" ref="A247:L258" totalsRowShown="0" headerRowDxfId="299" dataDxfId="297" headerRowBorderDxfId="298">
  <autoFilter ref="A247:L258" xr:uid="{DDF7162C-1D79-47E3-80F3-439B23707E37}"/>
  <sortState xmlns:xlrd2="http://schemas.microsoft.com/office/spreadsheetml/2017/richdata2" ref="A248:L258">
    <sortCondition ref="D247:D258"/>
  </sortState>
  <tableColumns count="12">
    <tableColumn id="1" xr3:uid="{09E69B6D-5716-439F-B7FC-3F7BF378C689}" name="COD." dataDxfId="296"/>
    <tableColumn id="2" xr3:uid="{54DA900B-B931-4449-8EB2-D780F209434E}" name="CATEGORÍA" dataDxfId="295"/>
    <tableColumn id="3" xr3:uid="{EE573401-5165-49D5-B8E8-9625B5EC56E6}" name="PUESTO DE TRABAJO" dataDxfId="294"/>
    <tableColumn id="4" xr3:uid="{C281941F-3CDE-48B2-A6F0-5312BF2605E1}" name="GR." dataDxfId="293"/>
    <tableColumn id="5" xr3:uid="{21894B0F-B1FE-4893-9BE0-CD536675FA40}" name="S. BASE" dataDxfId="292"/>
    <tableColumn id="6" xr3:uid="{9159F62D-B450-4649-A1F6-C557C1B80FF3}" name="COM.ACT." dataDxfId="291"/>
    <tableColumn id="7" xr3:uid="{57A79621-1C6D-43B9-956C-B8FAEFFBE17C}" name="DEDIC." dataDxfId="290"/>
    <tableColumn id="8" xr3:uid="{D18331EA-26E9-4670-916E-4F1DEC45D4AC}" name="RESPON." dataDxfId="289"/>
    <tableColumn id="9" xr3:uid="{8AEDA290-95CD-4B3F-9FB0-A5EA86956BBE}" name="JOR.PART." dataDxfId="288"/>
    <tableColumn id="10" xr3:uid="{AFD17077-474D-4591-B607-2FC5702824A9}" name="T./NOC." dataDxfId="287"/>
    <tableColumn id="11" xr3:uid="{DE3A7A9C-D2AE-477D-ACC5-83DC5F3B217B}" name="PELIGRO" dataDxfId="286"/>
    <tableColumn id="12" xr3:uid="{12F122F0-7DE6-439F-A602-DEC0C841A3B5}" name="TOTAL" dataDxfId="285">
      <calculatedColumnFormula>SUM(Tabla9669412215017820623426238[[#This Row],[S. BASE]:[PELIGRO]])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2D2D-A17D-4B46-8B99-A5956BA96F0F}">
  <dimension ref="A1:M588"/>
  <sheetViews>
    <sheetView tabSelected="1" workbookViewId="0">
      <selection activeCell="O17" sqref="O17"/>
    </sheetView>
  </sheetViews>
  <sheetFormatPr baseColWidth="10" defaultColWidth="11.44140625" defaultRowHeight="13.8" x14ac:dyDescent="0.3"/>
  <cols>
    <col min="1" max="1" width="11.44140625" style="4"/>
    <col min="2" max="2" width="27.5546875" style="4" customWidth="1"/>
    <col min="3" max="3" width="32.44140625" style="4" customWidth="1"/>
    <col min="4" max="4" width="12.44140625" style="4" customWidth="1"/>
    <col min="5" max="5" width="13.5546875" style="4" bestFit="1" customWidth="1"/>
    <col min="6" max="6" width="13.44140625" style="4" customWidth="1"/>
    <col min="7" max="7" width="10.109375" style="4" customWidth="1"/>
    <col min="8" max="8" width="10.5546875" style="4" customWidth="1"/>
    <col min="9" max="9" width="11.33203125" style="4" customWidth="1"/>
    <col min="10" max="10" width="11.88671875" style="4" customWidth="1"/>
    <col min="11" max="11" width="11.44140625" style="4"/>
    <col min="12" max="12" width="12.6640625" style="4" bestFit="1" customWidth="1"/>
    <col min="13" max="16384" width="11.44140625" style="3"/>
  </cols>
  <sheetData>
    <row r="1" spans="1:13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3" ht="14.4" thickBot="1" x14ac:dyDescent="0.35"/>
    <row r="5" spans="1:13" ht="14.4" thickBot="1" x14ac:dyDescent="0.3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</row>
    <row r="6" spans="1:13" x14ac:dyDescent="0.3">
      <c r="A6" s="8" t="s">
        <v>14</v>
      </c>
      <c r="B6" s="9" t="s">
        <v>15</v>
      </c>
      <c r="C6" s="9" t="s">
        <v>16</v>
      </c>
      <c r="D6" s="9" t="s">
        <v>17</v>
      </c>
      <c r="E6" s="10">
        <v>18132.990000000002</v>
      </c>
      <c r="F6" s="10">
        <v>23328.29</v>
      </c>
      <c r="G6" s="10">
        <v>3452.69</v>
      </c>
      <c r="H6" s="10">
        <v>6971.51</v>
      </c>
      <c r="I6" s="9">
        <v>0</v>
      </c>
      <c r="J6" s="9">
        <v>0</v>
      </c>
      <c r="K6" s="9">
        <v>0</v>
      </c>
      <c r="L6" s="11">
        <f>SUM(Tabla1588611414217019822625430[[#This Row],[S. BASE]:[PELIGRO]])</f>
        <v>51885.48</v>
      </c>
    </row>
    <row r="7" spans="1:13" x14ac:dyDescent="0.3">
      <c r="A7" s="12" t="s">
        <v>18</v>
      </c>
      <c r="B7" s="4" t="s">
        <v>15</v>
      </c>
      <c r="C7" s="4" t="s">
        <v>19</v>
      </c>
      <c r="D7" s="4" t="s">
        <v>17</v>
      </c>
      <c r="E7" s="13">
        <v>18132.990000000002</v>
      </c>
      <c r="F7" s="13">
        <v>23328.29</v>
      </c>
      <c r="G7" s="13">
        <v>3452.69</v>
      </c>
      <c r="H7" s="13">
        <v>6971.51</v>
      </c>
      <c r="I7" s="4">
        <v>0</v>
      </c>
      <c r="J7" s="4">
        <v>0</v>
      </c>
      <c r="K7" s="4">
        <v>0</v>
      </c>
      <c r="L7" s="14">
        <f>SUM(Tabla1588611414217019822625430[[#This Row],[S. BASE]:[PELIGRO]])</f>
        <v>51885.48</v>
      </c>
    </row>
    <row r="8" spans="1:13" x14ac:dyDescent="0.3">
      <c r="A8" s="12" t="s">
        <v>20</v>
      </c>
      <c r="B8" s="4" t="s">
        <v>21</v>
      </c>
      <c r="C8" s="4" t="s">
        <v>22</v>
      </c>
      <c r="D8" s="4" t="s">
        <v>23</v>
      </c>
      <c r="E8" s="13">
        <v>17246.55</v>
      </c>
      <c r="F8" s="13">
        <v>20478.009999999998</v>
      </c>
      <c r="G8" s="13">
        <v>3452.69</v>
      </c>
      <c r="H8" s="13">
        <v>5123.6099999999997</v>
      </c>
      <c r="I8" s="4">
        <v>0</v>
      </c>
      <c r="J8" s="4">
        <v>0</v>
      </c>
      <c r="K8" s="4">
        <v>0</v>
      </c>
      <c r="L8" s="14">
        <f>SUM(Tabla1588611414217019822625430[[#This Row],[S. BASE]:[PELIGRO]])</f>
        <v>46300.86</v>
      </c>
    </row>
    <row r="9" spans="1:13" x14ac:dyDescent="0.3">
      <c r="A9" s="12" t="s">
        <v>24</v>
      </c>
      <c r="B9" s="4" t="s">
        <v>21</v>
      </c>
      <c r="C9" s="4" t="s">
        <v>25</v>
      </c>
      <c r="D9" s="4" t="s">
        <v>23</v>
      </c>
      <c r="E9" s="13">
        <v>17246.55</v>
      </c>
      <c r="F9" s="13">
        <v>20478.009999999998</v>
      </c>
      <c r="G9" s="13">
        <v>3452.69</v>
      </c>
      <c r="H9" s="13">
        <v>5123.6099999999997</v>
      </c>
      <c r="I9" s="4">
        <v>0</v>
      </c>
      <c r="J9" s="4">
        <v>0</v>
      </c>
      <c r="K9" s="4">
        <v>0</v>
      </c>
      <c r="L9" s="14">
        <f>SUM(Tabla1588611414217019822625430[[#This Row],[S. BASE]:[PELIGRO]])</f>
        <v>46300.86</v>
      </c>
    </row>
    <row r="10" spans="1:13" x14ac:dyDescent="0.3">
      <c r="A10" s="12" t="s">
        <v>26</v>
      </c>
      <c r="B10" s="4" t="s">
        <v>27</v>
      </c>
      <c r="C10" s="4" t="s">
        <v>28</v>
      </c>
      <c r="D10" s="4" t="s">
        <v>29</v>
      </c>
      <c r="E10" s="13">
        <v>16864.82</v>
      </c>
      <c r="F10" s="13">
        <v>15527.28</v>
      </c>
      <c r="G10" s="4">
        <v>0</v>
      </c>
      <c r="H10" s="4">
        <v>0</v>
      </c>
      <c r="I10" s="13">
        <v>2876.93</v>
      </c>
      <c r="J10" s="4">
        <v>0</v>
      </c>
      <c r="K10" s="4">
        <v>0</v>
      </c>
      <c r="L10" s="14">
        <f>SUM(Tabla1588611414217019822625430[[#This Row],[S. BASE]:[PELIGRO]])</f>
        <v>35269.03</v>
      </c>
    </row>
    <row r="11" spans="1:13" x14ac:dyDescent="0.3">
      <c r="A11" s="12" t="s">
        <v>30</v>
      </c>
      <c r="B11" s="4" t="s">
        <v>27</v>
      </c>
      <c r="C11" s="4" t="s">
        <v>28</v>
      </c>
      <c r="D11" s="4" t="s">
        <v>29</v>
      </c>
      <c r="E11" s="13">
        <v>16864.82</v>
      </c>
      <c r="F11" s="13">
        <v>15527.28</v>
      </c>
      <c r="G11" s="4">
        <v>0</v>
      </c>
      <c r="H11" s="4">
        <v>0</v>
      </c>
      <c r="I11" s="13">
        <v>2876.93</v>
      </c>
      <c r="J11" s="4">
        <v>0</v>
      </c>
      <c r="K11" s="4">
        <v>0</v>
      </c>
      <c r="L11" s="14">
        <f>SUM(Tabla1588611414217019822625430[[#This Row],[S. BASE]:[PELIGRO]])</f>
        <v>35269.03</v>
      </c>
    </row>
    <row r="12" spans="1:13" x14ac:dyDescent="0.3">
      <c r="A12" s="12" t="s">
        <v>31</v>
      </c>
      <c r="B12" s="4" t="s">
        <v>32</v>
      </c>
      <c r="C12" s="4" t="s">
        <v>33</v>
      </c>
      <c r="D12" s="4" t="s">
        <v>29</v>
      </c>
      <c r="E12" s="13">
        <v>16864.82</v>
      </c>
      <c r="F12" s="13">
        <v>15527.28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14">
        <f>SUM(Tabla1588611414217019822625430[[#This Row],[S. BASE]:[PELIGRO]])</f>
        <v>32392.1</v>
      </c>
    </row>
    <row r="13" spans="1:13" x14ac:dyDescent="0.3">
      <c r="A13" s="12" t="s">
        <v>34</v>
      </c>
      <c r="B13" s="4" t="s">
        <v>35</v>
      </c>
      <c r="C13" s="4" t="s">
        <v>36</v>
      </c>
      <c r="D13" s="4" t="s">
        <v>37</v>
      </c>
      <c r="E13" s="13">
        <v>15832.87</v>
      </c>
      <c r="F13" s="13">
        <v>12301.81</v>
      </c>
      <c r="G13" s="4">
        <v>0</v>
      </c>
      <c r="H13" s="4">
        <v>0</v>
      </c>
      <c r="I13" s="4">
        <v>0</v>
      </c>
      <c r="J13" s="13">
        <v>2398.6</v>
      </c>
      <c r="K13" s="4">
        <v>0</v>
      </c>
      <c r="L13" s="14">
        <f>SUM(Tabla1588611414217019822625430[[#This Row],[S. BASE]:[PELIGRO]])</f>
        <v>30533.279999999999</v>
      </c>
    </row>
    <row r="14" spans="1:13" x14ac:dyDescent="0.3">
      <c r="A14" s="12" t="s">
        <v>38</v>
      </c>
      <c r="B14" s="4" t="s">
        <v>35</v>
      </c>
      <c r="C14" s="4" t="s">
        <v>36</v>
      </c>
      <c r="D14" s="4" t="s">
        <v>37</v>
      </c>
      <c r="E14" s="13">
        <v>15832.87</v>
      </c>
      <c r="F14" s="13">
        <v>12301.81</v>
      </c>
      <c r="G14" s="4">
        <v>0</v>
      </c>
      <c r="H14" s="4">
        <v>0</v>
      </c>
      <c r="I14" s="4">
        <v>0</v>
      </c>
      <c r="J14" s="13">
        <v>2398.6</v>
      </c>
      <c r="K14" s="4">
        <v>0</v>
      </c>
      <c r="L14" s="14">
        <f>SUM(Tabla1588611414217019822625430[[#This Row],[S. BASE]:[PELIGRO]])</f>
        <v>30533.279999999999</v>
      </c>
    </row>
    <row r="15" spans="1:13" x14ac:dyDescent="0.3">
      <c r="A15" s="12" t="s">
        <v>39</v>
      </c>
      <c r="B15" s="4" t="s">
        <v>35</v>
      </c>
      <c r="C15" s="4" t="s">
        <v>36</v>
      </c>
      <c r="D15" s="4" t="s">
        <v>37</v>
      </c>
      <c r="E15" s="13">
        <v>15832.87</v>
      </c>
      <c r="F15" s="13">
        <v>12301.81</v>
      </c>
      <c r="G15" s="4">
        <v>0</v>
      </c>
      <c r="H15" s="4">
        <v>0</v>
      </c>
      <c r="I15" s="4">
        <v>0</v>
      </c>
      <c r="J15" s="13">
        <v>2398.6</v>
      </c>
      <c r="K15" s="4">
        <v>0</v>
      </c>
      <c r="L15" s="14">
        <f>SUM(Tabla1588611414217019822625430[[#This Row],[S. BASE]:[PELIGRO]])</f>
        <v>30533.279999999999</v>
      </c>
    </row>
    <row r="16" spans="1:13" x14ac:dyDescent="0.3">
      <c r="A16" s="12" t="s">
        <v>40</v>
      </c>
      <c r="B16" s="4" t="s">
        <v>35</v>
      </c>
      <c r="C16" s="4" t="s">
        <v>36</v>
      </c>
      <c r="D16" s="4" t="s">
        <v>37</v>
      </c>
      <c r="E16" s="13">
        <v>15832.87</v>
      </c>
      <c r="F16" s="13">
        <v>12301.81</v>
      </c>
      <c r="G16" s="4">
        <v>0</v>
      </c>
      <c r="H16" s="4">
        <v>0</v>
      </c>
      <c r="I16" s="4">
        <v>0</v>
      </c>
      <c r="J16" s="13">
        <v>2398.6</v>
      </c>
      <c r="K16" s="4">
        <v>0</v>
      </c>
      <c r="L16" s="14">
        <f>SUM(Tabla1588611414217019822625430[[#This Row],[S. BASE]:[PELIGRO]])</f>
        <v>30533.279999999999</v>
      </c>
    </row>
    <row r="17" spans="1:12" ht="12.9" customHeight="1" x14ac:dyDescent="0.3">
      <c r="A17" s="12" t="s">
        <v>41</v>
      </c>
      <c r="B17" s="4" t="s">
        <v>35</v>
      </c>
      <c r="C17" s="4" t="s">
        <v>36</v>
      </c>
      <c r="D17" s="4" t="s">
        <v>37</v>
      </c>
      <c r="E17" s="13">
        <v>15832.87</v>
      </c>
      <c r="F17" s="13">
        <v>12301.81</v>
      </c>
      <c r="G17" s="4">
        <v>0</v>
      </c>
      <c r="H17" s="4">
        <v>0</v>
      </c>
      <c r="I17" s="4">
        <v>0</v>
      </c>
      <c r="J17" s="13">
        <v>2398.6</v>
      </c>
      <c r="K17" s="4">
        <v>0</v>
      </c>
      <c r="L17" s="14">
        <f>SUM(Tabla1588611414217019822625430[[#This Row],[S. BASE]:[PELIGRO]])</f>
        <v>30533.279999999999</v>
      </c>
    </row>
    <row r="18" spans="1:12" ht="12.9" customHeight="1" thickBot="1" x14ac:dyDescent="0.35">
      <c r="A18" s="15" t="s">
        <v>42</v>
      </c>
      <c r="B18" s="16" t="s">
        <v>35</v>
      </c>
      <c r="C18" s="16" t="s">
        <v>36</v>
      </c>
      <c r="D18" s="16" t="s">
        <v>37</v>
      </c>
      <c r="E18" s="17">
        <v>15832.87</v>
      </c>
      <c r="F18" s="17">
        <v>12301.81</v>
      </c>
      <c r="G18" s="16">
        <v>0</v>
      </c>
      <c r="H18" s="16">
        <v>0</v>
      </c>
      <c r="I18" s="17">
        <v>2876.93</v>
      </c>
      <c r="J18" s="17">
        <v>0</v>
      </c>
      <c r="K18" s="16">
        <v>0</v>
      </c>
      <c r="L18" s="18">
        <f>SUM(Tabla1588611414217019822625430[[#This Row],[S. BASE]:[PELIGRO]])</f>
        <v>31011.61</v>
      </c>
    </row>
    <row r="20" spans="1:12" x14ac:dyDescent="0.3">
      <c r="A20" s="42" t="s">
        <v>43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14.4" thickBot="1" x14ac:dyDescent="0.35"/>
    <row r="22" spans="1:12" ht="14.4" thickBot="1" x14ac:dyDescent="0.35">
      <c r="A22" s="5" t="s">
        <v>2</v>
      </c>
      <c r="B22" s="6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7" t="s">
        <v>13</v>
      </c>
    </row>
    <row r="23" spans="1:12" x14ac:dyDescent="0.3">
      <c r="A23" s="8" t="s">
        <v>44</v>
      </c>
      <c r="B23" s="9" t="s">
        <v>45</v>
      </c>
      <c r="C23" s="20" t="s">
        <v>46</v>
      </c>
      <c r="D23" s="9" t="s">
        <v>47</v>
      </c>
      <c r="E23" s="10">
        <v>19515.560000000001</v>
      </c>
      <c r="F23" s="10">
        <v>30004.42</v>
      </c>
      <c r="G23" s="10">
        <v>3452.69</v>
      </c>
      <c r="H23" s="10">
        <v>9108.3700000000008</v>
      </c>
      <c r="I23" s="9">
        <v>0</v>
      </c>
      <c r="J23" s="9">
        <v>0</v>
      </c>
      <c r="K23" s="9">
        <v>0</v>
      </c>
      <c r="L23" s="11">
        <f>SUM(Tabla2598711514317119922725531[[#This Row],[S. BASE]:[PELIGRO]])</f>
        <v>62081.04</v>
      </c>
    </row>
    <row r="24" spans="1:12" x14ac:dyDescent="0.3">
      <c r="A24" s="12" t="s">
        <v>48</v>
      </c>
      <c r="B24" s="4" t="s">
        <v>15</v>
      </c>
      <c r="C24" s="21" t="s">
        <v>49</v>
      </c>
      <c r="D24" s="4" t="s">
        <v>17</v>
      </c>
      <c r="E24" s="13">
        <v>18132.990000000002</v>
      </c>
      <c r="F24" s="13">
        <v>23328.29</v>
      </c>
      <c r="G24" s="13">
        <v>3452.69</v>
      </c>
      <c r="H24" s="13">
        <v>6971.51</v>
      </c>
      <c r="I24" s="4">
        <v>0</v>
      </c>
      <c r="J24" s="4">
        <v>0</v>
      </c>
      <c r="K24" s="4">
        <v>0</v>
      </c>
      <c r="L24" s="14">
        <f>SUM(Tabla2598711514317119922725531[[#This Row],[S. BASE]:[PELIGRO]])</f>
        <v>51885.48</v>
      </c>
    </row>
    <row r="25" spans="1:12" x14ac:dyDescent="0.3">
      <c r="A25" s="12" t="s">
        <v>50</v>
      </c>
      <c r="B25" s="4" t="s">
        <v>15</v>
      </c>
      <c r="C25" s="4" t="s">
        <v>51</v>
      </c>
      <c r="D25" s="4" t="s">
        <v>17</v>
      </c>
      <c r="E25" s="13">
        <v>18132.990000000002</v>
      </c>
      <c r="F25" s="13">
        <v>23328.29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14">
        <f>SUM(Tabla2598711514317119922725531[[#This Row],[S. BASE]:[PELIGRO]])</f>
        <v>41461.279999999999</v>
      </c>
    </row>
    <row r="26" spans="1:12" x14ac:dyDescent="0.3">
      <c r="A26" s="12" t="s">
        <v>52</v>
      </c>
      <c r="B26" s="4" t="s">
        <v>53</v>
      </c>
      <c r="C26" s="4" t="s">
        <v>53</v>
      </c>
      <c r="D26" s="4" t="s">
        <v>23</v>
      </c>
      <c r="E26" s="13">
        <v>17246.55</v>
      </c>
      <c r="F26" s="13">
        <v>20478.009999999998</v>
      </c>
      <c r="G26" s="4">
        <v>0</v>
      </c>
      <c r="H26" s="4">
        <v>0</v>
      </c>
      <c r="I26" s="4">
        <v>0</v>
      </c>
      <c r="J26" s="13">
        <v>1199.44</v>
      </c>
      <c r="K26" s="4">
        <v>0</v>
      </c>
      <c r="L26" s="14">
        <f>SUM(Tabla2598711514317119922725531[[#This Row],[S. BASE]:[PELIGRO]])</f>
        <v>38924</v>
      </c>
    </row>
    <row r="27" spans="1:12" x14ac:dyDescent="0.3">
      <c r="A27" s="12" t="s">
        <v>54</v>
      </c>
      <c r="B27" s="4" t="s">
        <v>53</v>
      </c>
      <c r="C27" s="4" t="s">
        <v>53</v>
      </c>
      <c r="D27" s="4" t="s">
        <v>23</v>
      </c>
      <c r="E27" s="13">
        <v>17246.55</v>
      </c>
      <c r="F27" s="13">
        <v>20478.009999999998</v>
      </c>
      <c r="G27" s="4">
        <v>0</v>
      </c>
      <c r="H27" s="4">
        <v>0</v>
      </c>
      <c r="I27" s="4">
        <v>0</v>
      </c>
      <c r="J27" s="13">
        <v>1199.44</v>
      </c>
      <c r="K27" s="4">
        <v>0</v>
      </c>
      <c r="L27" s="14">
        <f>SUM(Tabla2598711514317119922725531[[#This Row],[S. BASE]:[PELIGRO]])</f>
        <v>38924</v>
      </c>
    </row>
    <row r="28" spans="1:12" x14ac:dyDescent="0.3">
      <c r="A28" s="12" t="s">
        <v>55</v>
      </c>
      <c r="B28" s="4" t="s">
        <v>53</v>
      </c>
      <c r="C28" s="4" t="s">
        <v>53</v>
      </c>
      <c r="D28" s="4" t="s">
        <v>23</v>
      </c>
      <c r="E28" s="13">
        <v>17246.55</v>
      </c>
      <c r="F28" s="13">
        <v>20478.009999999998</v>
      </c>
      <c r="G28" s="4">
        <v>0</v>
      </c>
      <c r="H28" s="4">
        <v>0</v>
      </c>
      <c r="I28" s="4">
        <v>0</v>
      </c>
      <c r="J28" s="13">
        <v>1199.44</v>
      </c>
      <c r="K28" s="4">
        <v>0</v>
      </c>
      <c r="L28" s="14">
        <f>SUM(Tabla2598711514317119922725531[[#This Row],[S. BASE]:[PELIGRO]])</f>
        <v>38924</v>
      </c>
    </row>
    <row r="29" spans="1:12" x14ac:dyDescent="0.3">
      <c r="A29" s="12" t="s">
        <v>56</v>
      </c>
      <c r="B29" s="4" t="s">
        <v>53</v>
      </c>
      <c r="C29" s="4" t="s">
        <v>53</v>
      </c>
      <c r="D29" s="4" t="s">
        <v>23</v>
      </c>
      <c r="E29" s="13">
        <v>17246.55</v>
      </c>
      <c r="F29" s="13">
        <v>20478.009999999998</v>
      </c>
      <c r="G29" s="4">
        <v>0</v>
      </c>
      <c r="H29" s="4">
        <v>0</v>
      </c>
      <c r="I29" s="4">
        <v>0</v>
      </c>
      <c r="J29" s="13">
        <v>1199.44</v>
      </c>
      <c r="K29" s="4">
        <v>0</v>
      </c>
      <c r="L29" s="14">
        <f>SUM(Tabla2598711514317119922725531[[#This Row],[S. BASE]:[PELIGRO]])</f>
        <v>38924</v>
      </c>
    </row>
    <row r="30" spans="1:12" x14ac:dyDescent="0.3">
      <c r="A30" s="12" t="s">
        <v>57</v>
      </c>
      <c r="B30" s="4" t="s">
        <v>53</v>
      </c>
      <c r="C30" s="4" t="s">
        <v>53</v>
      </c>
      <c r="D30" s="4" t="s">
        <v>23</v>
      </c>
      <c r="E30" s="13">
        <v>17246.55</v>
      </c>
      <c r="F30" s="13">
        <v>20478.009999999998</v>
      </c>
      <c r="G30" s="4">
        <v>0</v>
      </c>
      <c r="H30" s="4">
        <v>0</v>
      </c>
      <c r="I30" s="4">
        <v>0</v>
      </c>
      <c r="J30" s="13">
        <v>1199.44</v>
      </c>
      <c r="K30" s="4">
        <v>0</v>
      </c>
      <c r="L30" s="14">
        <f>SUM(Tabla2598711514317119922725531[[#This Row],[S. BASE]:[PELIGRO]])</f>
        <v>38924</v>
      </c>
    </row>
    <row r="31" spans="1:12" x14ac:dyDescent="0.3">
      <c r="A31" s="12" t="s">
        <v>58</v>
      </c>
      <c r="B31" s="4" t="s">
        <v>53</v>
      </c>
      <c r="C31" s="4" t="s">
        <v>53</v>
      </c>
      <c r="D31" s="4" t="s">
        <v>23</v>
      </c>
      <c r="E31" s="13">
        <v>17246.55</v>
      </c>
      <c r="F31" s="13">
        <v>20478.009999999998</v>
      </c>
      <c r="G31" s="4">
        <v>0</v>
      </c>
      <c r="H31" s="4">
        <v>0</v>
      </c>
      <c r="I31" s="4">
        <v>0</v>
      </c>
      <c r="J31" s="13">
        <v>1199.44</v>
      </c>
      <c r="K31" s="4">
        <v>0</v>
      </c>
      <c r="L31" s="14">
        <f>SUM(Tabla2598711514317119922725531[[#This Row],[S. BASE]:[PELIGRO]])</f>
        <v>38924</v>
      </c>
    </row>
    <row r="32" spans="1:12" x14ac:dyDescent="0.3">
      <c r="A32" s="12" t="s">
        <v>59</v>
      </c>
      <c r="B32" s="4" t="s">
        <v>53</v>
      </c>
      <c r="C32" s="4" t="s">
        <v>53</v>
      </c>
      <c r="D32" s="4" t="s">
        <v>23</v>
      </c>
      <c r="E32" s="13">
        <v>17246.55</v>
      </c>
      <c r="F32" s="13">
        <v>20478.009999999998</v>
      </c>
      <c r="G32" s="4">
        <v>0</v>
      </c>
      <c r="H32" s="4">
        <v>0</v>
      </c>
      <c r="I32" s="4">
        <v>0</v>
      </c>
      <c r="J32" s="13">
        <v>1199.44</v>
      </c>
      <c r="K32" s="4">
        <v>0</v>
      </c>
      <c r="L32" s="14">
        <f>SUM(Tabla2598711514317119922725531[[#This Row],[S. BASE]:[PELIGRO]])</f>
        <v>38924</v>
      </c>
    </row>
    <row r="33" spans="1:12" x14ac:dyDescent="0.3">
      <c r="A33" s="12" t="s">
        <v>60</v>
      </c>
      <c r="B33" s="4" t="s">
        <v>53</v>
      </c>
      <c r="C33" s="4" t="s">
        <v>53</v>
      </c>
      <c r="D33" s="4" t="s">
        <v>23</v>
      </c>
      <c r="E33" s="13">
        <v>17246.55</v>
      </c>
      <c r="F33" s="13">
        <v>20478.009999999998</v>
      </c>
      <c r="G33" s="4">
        <v>0</v>
      </c>
      <c r="H33" s="4">
        <v>0</v>
      </c>
      <c r="I33" s="4">
        <v>0</v>
      </c>
      <c r="J33" s="13">
        <v>1199.44</v>
      </c>
      <c r="K33" s="4">
        <v>0</v>
      </c>
      <c r="L33" s="14">
        <f>SUM(Tabla2598711514317119922725531[[#This Row],[S. BASE]:[PELIGRO]])</f>
        <v>38924</v>
      </c>
    </row>
    <row r="34" spans="1:12" x14ac:dyDescent="0.3">
      <c r="A34" s="12" t="s">
        <v>61</v>
      </c>
      <c r="B34" s="4" t="s">
        <v>53</v>
      </c>
      <c r="C34" s="4" t="s">
        <v>53</v>
      </c>
      <c r="D34" s="4" t="s">
        <v>23</v>
      </c>
      <c r="E34" s="13">
        <v>17246.55</v>
      </c>
      <c r="F34" s="13">
        <v>20478.009999999998</v>
      </c>
      <c r="G34" s="4">
        <v>0</v>
      </c>
      <c r="H34" s="4">
        <v>0</v>
      </c>
      <c r="I34" s="4">
        <v>0</v>
      </c>
      <c r="J34" s="13">
        <v>1199.44</v>
      </c>
      <c r="K34" s="4">
        <v>0</v>
      </c>
      <c r="L34" s="14">
        <f>SUM(Tabla2598711514317119922725531[[#This Row],[S. BASE]:[PELIGRO]])</f>
        <v>38924</v>
      </c>
    </row>
    <row r="35" spans="1:12" x14ac:dyDescent="0.3">
      <c r="A35" s="12" t="s">
        <v>62</v>
      </c>
      <c r="B35" s="4" t="s">
        <v>53</v>
      </c>
      <c r="C35" s="4" t="s">
        <v>53</v>
      </c>
      <c r="D35" s="4" t="s">
        <v>23</v>
      </c>
      <c r="E35" s="13">
        <v>17246.55</v>
      </c>
      <c r="F35" s="13">
        <v>20478.009999999998</v>
      </c>
      <c r="G35" s="4">
        <v>0</v>
      </c>
      <c r="H35" s="4">
        <v>0</v>
      </c>
      <c r="I35" s="4">
        <v>0</v>
      </c>
      <c r="J35" s="13">
        <v>1199.44</v>
      </c>
      <c r="K35" s="4">
        <v>0</v>
      </c>
      <c r="L35" s="14">
        <f>SUM(Tabla2598711514317119922725531[[#This Row],[S. BASE]:[PELIGRO]])</f>
        <v>38924</v>
      </c>
    </row>
    <row r="36" spans="1:12" x14ac:dyDescent="0.3">
      <c r="A36" s="12" t="s">
        <v>63</v>
      </c>
      <c r="B36" s="4" t="s">
        <v>53</v>
      </c>
      <c r="C36" s="4" t="s">
        <v>53</v>
      </c>
      <c r="D36" s="4" t="s">
        <v>23</v>
      </c>
      <c r="E36" s="13">
        <v>17246.55</v>
      </c>
      <c r="F36" s="13">
        <v>20478.009999999998</v>
      </c>
      <c r="G36" s="4">
        <v>0</v>
      </c>
      <c r="H36" s="4">
        <v>0</v>
      </c>
      <c r="I36" s="4">
        <v>0</v>
      </c>
      <c r="J36" s="13">
        <v>1199.44</v>
      </c>
      <c r="K36" s="4">
        <v>0</v>
      </c>
      <c r="L36" s="14">
        <f>SUM(Tabla2598711514317119922725531[[#This Row],[S. BASE]:[PELIGRO]])</f>
        <v>38924</v>
      </c>
    </row>
    <row r="37" spans="1:12" x14ac:dyDescent="0.3">
      <c r="A37" s="12" t="s">
        <v>64</v>
      </c>
      <c r="B37" s="4" t="s">
        <v>53</v>
      </c>
      <c r="C37" s="4" t="s">
        <v>53</v>
      </c>
      <c r="D37" s="4" t="s">
        <v>23</v>
      </c>
      <c r="E37" s="13">
        <v>17246.55</v>
      </c>
      <c r="F37" s="13">
        <v>20478.009999999998</v>
      </c>
      <c r="G37" s="4">
        <v>0</v>
      </c>
      <c r="H37" s="4">
        <v>0</v>
      </c>
      <c r="I37" s="4">
        <v>0</v>
      </c>
      <c r="J37" s="13">
        <v>1199.44</v>
      </c>
      <c r="K37" s="4">
        <v>0</v>
      </c>
      <c r="L37" s="14">
        <f>SUM(Tabla2598711514317119922725531[[#This Row],[S. BASE]:[PELIGRO]])</f>
        <v>38924</v>
      </c>
    </row>
    <row r="38" spans="1:12" x14ac:dyDescent="0.3">
      <c r="A38" s="12" t="s">
        <v>65</v>
      </c>
      <c r="B38" s="4" t="s">
        <v>53</v>
      </c>
      <c r="C38" s="4" t="s">
        <v>53</v>
      </c>
      <c r="D38" s="4" t="s">
        <v>23</v>
      </c>
      <c r="E38" s="13">
        <v>17246.55</v>
      </c>
      <c r="F38" s="13">
        <v>20478.009999999998</v>
      </c>
      <c r="G38" s="4">
        <v>0</v>
      </c>
      <c r="H38" s="4">
        <v>0</v>
      </c>
      <c r="I38" s="4">
        <v>0</v>
      </c>
      <c r="J38" s="13">
        <v>1199.44</v>
      </c>
      <c r="K38" s="4">
        <v>0</v>
      </c>
      <c r="L38" s="14">
        <f>SUM(Tabla2598711514317119922725531[[#This Row],[S. BASE]:[PELIGRO]])</f>
        <v>38924</v>
      </c>
    </row>
    <row r="39" spans="1:12" x14ac:dyDescent="0.3">
      <c r="A39" s="12" t="s">
        <v>66</v>
      </c>
      <c r="B39" s="4" t="s">
        <v>53</v>
      </c>
      <c r="C39" s="4" t="s">
        <v>53</v>
      </c>
      <c r="D39" s="4" t="s">
        <v>23</v>
      </c>
      <c r="E39" s="13">
        <v>17246.55</v>
      </c>
      <c r="F39" s="13">
        <v>20478.009999999998</v>
      </c>
      <c r="G39" s="4">
        <v>0</v>
      </c>
      <c r="H39" s="4">
        <v>0</v>
      </c>
      <c r="I39" s="4">
        <v>0</v>
      </c>
      <c r="J39" s="13">
        <v>1199.44</v>
      </c>
      <c r="K39" s="4">
        <v>0</v>
      </c>
      <c r="L39" s="14">
        <f>SUM(Tabla2598711514317119922725531[[#This Row],[S. BASE]:[PELIGRO]])</f>
        <v>38924</v>
      </c>
    </row>
    <row r="40" spans="1:12" x14ac:dyDescent="0.3">
      <c r="A40" s="12" t="s">
        <v>67</v>
      </c>
      <c r="B40" s="4" t="s">
        <v>53</v>
      </c>
      <c r="C40" s="4" t="s">
        <v>53</v>
      </c>
      <c r="D40" s="4" t="s">
        <v>23</v>
      </c>
      <c r="E40" s="13">
        <v>17246.55</v>
      </c>
      <c r="F40" s="13">
        <v>20478.009999999998</v>
      </c>
      <c r="G40" s="4">
        <v>0</v>
      </c>
      <c r="H40" s="4">
        <v>0</v>
      </c>
      <c r="I40" s="4">
        <v>0</v>
      </c>
      <c r="J40" s="13">
        <v>1199.44</v>
      </c>
      <c r="K40" s="4">
        <v>0</v>
      </c>
      <c r="L40" s="14">
        <f>SUM(Tabla2598711514317119922725531[[#This Row],[S. BASE]:[PELIGRO]])</f>
        <v>38924</v>
      </c>
    </row>
    <row r="41" spans="1:12" x14ac:dyDescent="0.3">
      <c r="A41" s="12" t="s">
        <v>68</v>
      </c>
      <c r="B41" s="4" t="s">
        <v>53</v>
      </c>
      <c r="C41" s="4" t="s">
        <v>53</v>
      </c>
      <c r="D41" s="4" t="s">
        <v>23</v>
      </c>
      <c r="E41" s="13">
        <v>17246.55</v>
      </c>
      <c r="F41" s="13">
        <v>20478.009999999998</v>
      </c>
      <c r="G41" s="4">
        <v>0</v>
      </c>
      <c r="H41" s="4">
        <v>0</v>
      </c>
      <c r="I41" s="4">
        <v>0</v>
      </c>
      <c r="J41" s="13">
        <v>1199.44</v>
      </c>
      <c r="K41" s="4">
        <v>0</v>
      </c>
      <c r="L41" s="14">
        <f>SUM(Tabla2598711514317119922725531[[#This Row],[S. BASE]:[PELIGRO]])</f>
        <v>38924</v>
      </c>
    </row>
    <row r="42" spans="1:12" x14ac:dyDescent="0.3">
      <c r="A42" s="12" t="s">
        <v>69</v>
      </c>
      <c r="B42" s="4" t="s">
        <v>53</v>
      </c>
      <c r="C42" s="4" t="s">
        <v>53</v>
      </c>
      <c r="D42" s="4" t="s">
        <v>23</v>
      </c>
      <c r="E42" s="13">
        <v>17246.55</v>
      </c>
      <c r="F42" s="13">
        <v>20478.009999999998</v>
      </c>
      <c r="G42" s="4">
        <v>0</v>
      </c>
      <c r="H42" s="4">
        <v>0</v>
      </c>
      <c r="I42" s="4">
        <v>0</v>
      </c>
      <c r="J42" s="13">
        <v>1199.44</v>
      </c>
      <c r="K42" s="4">
        <v>0</v>
      </c>
      <c r="L42" s="14">
        <f>SUM(Tabla2598711514317119922725531[[#This Row],[S. BASE]:[PELIGRO]])</f>
        <v>38924</v>
      </c>
    </row>
    <row r="43" spans="1:12" x14ac:dyDescent="0.3">
      <c r="A43" s="12" t="s">
        <v>70</v>
      </c>
      <c r="B43" s="4" t="s">
        <v>53</v>
      </c>
      <c r="C43" s="4" t="s">
        <v>53</v>
      </c>
      <c r="D43" s="4" t="s">
        <v>23</v>
      </c>
      <c r="E43" s="13">
        <v>17246.55</v>
      </c>
      <c r="F43" s="13">
        <v>20478.009999999998</v>
      </c>
      <c r="G43" s="4">
        <v>0</v>
      </c>
      <c r="H43" s="4">
        <v>0</v>
      </c>
      <c r="I43" s="4">
        <v>0</v>
      </c>
      <c r="J43" s="13">
        <v>1199.44</v>
      </c>
      <c r="K43" s="4">
        <v>0</v>
      </c>
      <c r="L43" s="14">
        <f>SUM(Tabla2598711514317119922725531[[#This Row],[S. BASE]:[PELIGRO]])</f>
        <v>38924</v>
      </c>
    </row>
    <row r="44" spans="1:12" x14ac:dyDescent="0.3">
      <c r="A44" s="12" t="s">
        <v>71</v>
      </c>
      <c r="B44" s="4" t="s">
        <v>53</v>
      </c>
      <c r="C44" s="4" t="s">
        <v>53</v>
      </c>
      <c r="D44" s="4" t="s">
        <v>23</v>
      </c>
      <c r="E44" s="13">
        <v>17246.55</v>
      </c>
      <c r="F44" s="13">
        <v>20478.009999999998</v>
      </c>
      <c r="G44" s="4">
        <v>0</v>
      </c>
      <c r="H44" s="4">
        <v>0</v>
      </c>
      <c r="I44" s="4">
        <v>0</v>
      </c>
      <c r="J44" s="13">
        <v>1199.44</v>
      </c>
      <c r="K44" s="4">
        <v>0</v>
      </c>
      <c r="L44" s="14">
        <f>SUM(Tabla2598711514317119922725531[[#This Row],[S. BASE]:[PELIGRO]])</f>
        <v>38924</v>
      </c>
    </row>
    <row r="45" spans="1:12" x14ac:dyDescent="0.3">
      <c r="A45" s="12" t="s">
        <v>72</v>
      </c>
      <c r="B45" s="4" t="s">
        <v>53</v>
      </c>
      <c r="C45" s="4" t="s">
        <v>53</v>
      </c>
      <c r="D45" s="4" t="s">
        <v>23</v>
      </c>
      <c r="E45" s="13">
        <v>17246.55</v>
      </c>
      <c r="F45" s="13">
        <v>20478.009999999998</v>
      </c>
      <c r="G45" s="4">
        <v>0</v>
      </c>
      <c r="H45" s="4">
        <v>0</v>
      </c>
      <c r="I45" s="4">
        <v>0</v>
      </c>
      <c r="J45" s="13">
        <v>1199.44</v>
      </c>
      <c r="K45" s="4">
        <v>0</v>
      </c>
      <c r="L45" s="14">
        <f>SUM(Tabla2598711514317119922725531[[#This Row],[S. BASE]:[PELIGRO]])</f>
        <v>38924</v>
      </c>
    </row>
    <row r="46" spans="1:12" x14ac:dyDescent="0.3">
      <c r="A46" s="12" t="s">
        <v>73</v>
      </c>
      <c r="B46" s="4" t="s">
        <v>53</v>
      </c>
      <c r="C46" s="4" t="s">
        <v>53</v>
      </c>
      <c r="D46" s="4" t="s">
        <v>23</v>
      </c>
      <c r="E46" s="13">
        <v>17246.55</v>
      </c>
      <c r="F46" s="13">
        <v>20478.009999999998</v>
      </c>
      <c r="G46" s="4">
        <v>0</v>
      </c>
      <c r="H46" s="4">
        <v>0</v>
      </c>
      <c r="I46" s="4">
        <v>0</v>
      </c>
      <c r="J46" s="13">
        <v>1199.44</v>
      </c>
      <c r="K46" s="4">
        <v>0</v>
      </c>
      <c r="L46" s="14">
        <f>SUM(Tabla2598711514317119922725531[[#This Row],[S. BASE]:[PELIGRO]])</f>
        <v>38924</v>
      </c>
    </row>
    <row r="47" spans="1:12" x14ac:dyDescent="0.3">
      <c r="A47" s="12" t="s">
        <v>74</v>
      </c>
      <c r="B47" s="4" t="s">
        <v>53</v>
      </c>
      <c r="C47" s="4" t="s">
        <v>53</v>
      </c>
      <c r="D47" s="4" t="s">
        <v>23</v>
      </c>
      <c r="E47" s="13">
        <v>17246.55</v>
      </c>
      <c r="F47" s="13">
        <v>20478.009999999998</v>
      </c>
      <c r="G47" s="4">
        <v>0</v>
      </c>
      <c r="H47" s="4">
        <v>0</v>
      </c>
      <c r="I47" s="4">
        <v>0</v>
      </c>
      <c r="J47" s="13">
        <v>1199.44</v>
      </c>
      <c r="K47" s="4">
        <v>0</v>
      </c>
      <c r="L47" s="14">
        <f>SUM(Tabla2598711514317119922725531[[#This Row],[S. BASE]:[PELIGRO]])</f>
        <v>38924</v>
      </c>
    </row>
    <row r="48" spans="1:12" x14ac:dyDescent="0.3">
      <c r="A48" s="12" t="s">
        <v>75</v>
      </c>
      <c r="B48" s="4" t="s">
        <v>53</v>
      </c>
      <c r="C48" s="4" t="s">
        <v>53</v>
      </c>
      <c r="D48" s="4" t="s">
        <v>23</v>
      </c>
      <c r="E48" s="13">
        <v>17246.55</v>
      </c>
      <c r="F48" s="13">
        <v>20478.009999999998</v>
      </c>
      <c r="G48" s="4">
        <v>0</v>
      </c>
      <c r="H48" s="4">
        <v>0</v>
      </c>
      <c r="I48" s="4">
        <v>0</v>
      </c>
      <c r="J48" s="13">
        <v>1199.44</v>
      </c>
      <c r="K48" s="4">
        <v>0</v>
      </c>
      <c r="L48" s="14">
        <f>SUM(Tabla2598711514317119922725531[[#This Row],[S. BASE]:[PELIGRO]])</f>
        <v>38924</v>
      </c>
    </row>
    <row r="49" spans="1:12" x14ac:dyDescent="0.3">
      <c r="A49" s="12" t="s">
        <v>76</v>
      </c>
      <c r="B49" s="4" t="s">
        <v>53</v>
      </c>
      <c r="C49" s="4" t="s">
        <v>53</v>
      </c>
      <c r="D49" s="4" t="s">
        <v>23</v>
      </c>
      <c r="E49" s="13">
        <v>17246.55</v>
      </c>
      <c r="F49" s="13">
        <v>20478.009999999998</v>
      </c>
      <c r="G49" s="4">
        <v>0</v>
      </c>
      <c r="H49" s="4">
        <v>0</v>
      </c>
      <c r="I49" s="4">
        <v>0</v>
      </c>
      <c r="J49" s="13">
        <v>1199.44</v>
      </c>
      <c r="K49" s="4">
        <v>0</v>
      </c>
      <c r="L49" s="14">
        <f>SUM(Tabla2598711514317119922725531[[#This Row],[S. BASE]:[PELIGRO]])</f>
        <v>38924</v>
      </c>
    </row>
    <row r="50" spans="1:12" x14ac:dyDescent="0.3">
      <c r="A50" s="12" t="s">
        <v>77</v>
      </c>
      <c r="B50" s="4" t="s">
        <v>78</v>
      </c>
      <c r="C50" s="4" t="s">
        <v>79</v>
      </c>
      <c r="D50" s="4" t="s">
        <v>29</v>
      </c>
      <c r="E50" s="13">
        <v>16864.82</v>
      </c>
      <c r="F50" s="13">
        <v>15527.28</v>
      </c>
      <c r="G50" s="4">
        <v>0</v>
      </c>
      <c r="H50" s="4">
        <v>0</v>
      </c>
      <c r="I50" s="13">
        <v>0</v>
      </c>
      <c r="J50" s="13">
        <v>0</v>
      </c>
      <c r="K50" s="4">
        <v>0</v>
      </c>
      <c r="L50" s="14">
        <f>SUM(Tabla2598711514317119922725531[[#This Row],[S. BASE]:[PELIGRO]])</f>
        <v>32392.1</v>
      </c>
    </row>
    <row r="51" spans="1:12" x14ac:dyDescent="0.3">
      <c r="A51" s="12" t="s">
        <v>80</v>
      </c>
      <c r="B51" s="4" t="s">
        <v>78</v>
      </c>
      <c r="C51" s="4" t="s">
        <v>79</v>
      </c>
      <c r="D51" s="4" t="s">
        <v>29</v>
      </c>
      <c r="E51" s="13">
        <v>16864.82</v>
      </c>
      <c r="F51" s="13">
        <v>15527.28</v>
      </c>
      <c r="G51" s="4">
        <v>0</v>
      </c>
      <c r="H51" s="4">
        <v>0</v>
      </c>
      <c r="I51" s="13">
        <v>2876.93</v>
      </c>
      <c r="J51" s="13">
        <v>0</v>
      </c>
      <c r="K51" s="4">
        <v>0</v>
      </c>
      <c r="L51" s="14">
        <f>SUM(Tabla2598711514317119922725531[[#This Row],[S. BASE]:[PELIGRO]])</f>
        <v>35269.03</v>
      </c>
    </row>
    <row r="52" spans="1:12" x14ac:dyDescent="0.3">
      <c r="A52" s="12" t="s">
        <v>81</v>
      </c>
      <c r="B52" s="4" t="s">
        <v>78</v>
      </c>
      <c r="C52" s="4" t="s">
        <v>79</v>
      </c>
      <c r="D52" s="4" t="s">
        <v>29</v>
      </c>
      <c r="E52" s="13">
        <v>16864.82</v>
      </c>
      <c r="F52" s="13">
        <v>15527.28</v>
      </c>
      <c r="G52" s="4">
        <v>0</v>
      </c>
      <c r="H52" s="4">
        <v>0</v>
      </c>
      <c r="I52" s="13">
        <v>0</v>
      </c>
      <c r="J52" s="13">
        <v>1199.44</v>
      </c>
      <c r="K52" s="4">
        <v>0</v>
      </c>
      <c r="L52" s="14">
        <f>SUM(Tabla2598711514317119922725531[[#This Row],[S. BASE]:[PELIGRO]])</f>
        <v>33591.54</v>
      </c>
    </row>
    <row r="53" spans="1:12" x14ac:dyDescent="0.3">
      <c r="A53" s="12" t="s">
        <v>82</v>
      </c>
      <c r="B53" s="4" t="s">
        <v>78</v>
      </c>
      <c r="C53" s="4" t="s">
        <v>79</v>
      </c>
      <c r="D53" s="4" t="s">
        <v>29</v>
      </c>
      <c r="E53" s="13">
        <v>16864.82</v>
      </c>
      <c r="F53" s="13">
        <v>15527.28</v>
      </c>
      <c r="G53" s="4">
        <v>0</v>
      </c>
      <c r="H53" s="4">
        <v>0</v>
      </c>
      <c r="I53" s="13">
        <v>0</v>
      </c>
      <c r="J53" s="13">
        <v>0</v>
      </c>
      <c r="K53" s="4">
        <v>0</v>
      </c>
      <c r="L53" s="14">
        <f>SUM(Tabla2598711514317119922725531[[#This Row],[S. BASE]:[PELIGRO]])</f>
        <v>32392.1</v>
      </c>
    </row>
    <row r="54" spans="1:12" x14ac:dyDescent="0.3">
      <c r="A54" s="12" t="s">
        <v>83</v>
      </c>
      <c r="B54" s="4" t="s">
        <v>78</v>
      </c>
      <c r="C54" s="4" t="s">
        <v>79</v>
      </c>
      <c r="D54" s="4" t="s">
        <v>29</v>
      </c>
      <c r="E54" s="13">
        <v>16864.82</v>
      </c>
      <c r="F54" s="13">
        <v>15527.28</v>
      </c>
      <c r="G54" s="4">
        <v>0</v>
      </c>
      <c r="H54" s="4">
        <v>0</v>
      </c>
      <c r="I54" s="13">
        <v>0</v>
      </c>
      <c r="J54" s="13">
        <v>1199.44</v>
      </c>
      <c r="K54" s="4">
        <v>0</v>
      </c>
      <c r="L54" s="14">
        <f>SUM(Tabla2598711514317119922725531[[#This Row],[S. BASE]:[PELIGRO]])</f>
        <v>33591.54</v>
      </c>
    </row>
    <row r="55" spans="1:12" x14ac:dyDescent="0.3">
      <c r="A55" s="12" t="s">
        <v>84</v>
      </c>
      <c r="B55" s="4" t="s">
        <v>78</v>
      </c>
      <c r="C55" s="4" t="s">
        <v>79</v>
      </c>
      <c r="D55" s="4" t="s">
        <v>29</v>
      </c>
      <c r="E55" s="13">
        <v>16864.82</v>
      </c>
      <c r="F55" s="13">
        <v>15527.28</v>
      </c>
      <c r="G55" s="4">
        <v>0</v>
      </c>
      <c r="H55" s="4">
        <v>0</v>
      </c>
      <c r="I55" s="13">
        <v>0</v>
      </c>
      <c r="J55" s="13">
        <v>1199.44</v>
      </c>
      <c r="K55" s="4">
        <v>0</v>
      </c>
      <c r="L55" s="14">
        <f>SUM(Tabla2598711514317119922725531[[#This Row],[S. BASE]:[PELIGRO]])</f>
        <v>33591.54</v>
      </c>
    </row>
    <row r="56" spans="1:12" x14ac:dyDescent="0.3">
      <c r="A56" s="12" t="s">
        <v>85</v>
      </c>
      <c r="B56" s="4" t="s">
        <v>78</v>
      </c>
      <c r="C56" s="4" t="s">
        <v>79</v>
      </c>
      <c r="D56" s="4" t="s">
        <v>29</v>
      </c>
      <c r="E56" s="13">
        <v>16864.82</v>
      </c>
      <c r="F56" s="13">
        <v>15527.28</v>
      </c>
      <c r="G56" s="4">
        <v>0</v>
      </c>
      <c r="H56" s="4">
        <v>0</v>
      </c>
      <c r="I56" s="13">
        <v>0</v>
      </c>
      <c r="J56" s="13">
        <v>1199.44</v>
      </c>
      <c r="K56" s="4">
        <v>0</v>
      </c>
      <c r="L56" s="14">
        <f>SUM(Tabla2598711514317119922725531[[#This Row],[S. BASE]:[PELIGRO]])</f>
        <v>33591.54</v>
      </c>
    </row>
    <row r="57" spans="1:12" x14ac:dyDescent="0.3">
      <c r="A57" s="12" t="s">
        <v>86</v>
      </c>
      <c r="B57" s="4" t="s">
        <v>78</v>
      </c>
      <c r="C57" s="4" t="s">
        <v>79</v>
      </c>
      <c r="D57" s="4" t="s">
        <v>29</v>
      </c>
      <c r="E57" s="13">
        <v>16864.82</v>
      </c>
      <c r="F57" s="13">
        <v>15527.28</v>
      </c>
      <c r="G57" s="4">
        <v>0</v>
      </c>
      <c r="H57" s="4">
        <v>0</v>
      </c>
      <c r="I57" s="13">
        <v>0</v>
      </c>
      <c r="J57" s="13">
        <v>1199.44</v>
      </c>
      <c r="K57" s="4">
        <v>0</v>
      </c>
      <c r="L57" s="14">
        <f>SUM(Tabla2598711514317119922725531[[#This Row],[S. BASE]:[PELIGRO]])</f>
        <v>33591.54</v>
      </c>
    </row>
    <row r="58" spans="1:12" x14ac:dyDescent="0.3">
      <c r="A58" s="12" t="s">
        <v>87</v>
      </c>
      <c r="B58" s="4" t="s">
        <v>78</v>
      </c>
      <c r="C58" s="4" t="s">
        <v>79</v>
      </c>
      <c r="D58" s="4" t="s">
        <v>29</v>
      </c>
      <c r="E58" s="13">
        <v>16864.82</v>
      </c>
      <c r="F58" s="13">
        <v>15527.28</v>
      </c>
      <c r="G58" s="4">
        <v>0</v>
      </c>
      <c r="H58" s="4">
        <v>0</v>
      </c>
      <c r="I58" s="13">
        <v>0</v>
      </c>
      <c r="J58" s="13">
        <v>1199.44</v>
      </c>
      <c r="K58" s="4">
        <v>0</v>
      </c>
      <c r="L58" s="14">
        <f>SUM(Tabla2598711514317119922725531[[#This Row],[S. BASE]:[PELIGRO]])</f>
        <v>33591.54</v>
      </c>
    </row>
    <row r="59" spans="1:12" x14ac:dyDescent="0.3">
      <c r="A59" s="12" t="s">
        <v>88</v>
      </c>
      <c r="B59" s="4" t="s">
        <v>78</v>
      </c>
      <c r="C59" s="4" t="s">
        <v>79</v>
      </c>
      <c r="D59" s="4" t="s">
        <v>29</v>
      </c>
      <c r="E59" s="13">
        <v>16864.82</v>
      </c>
      <c r="F59" s="13">
        <v>15527.28</v>
      </c>
      <c r="G59" s="4">
        <v>0</v>
      </c>
      <c r="H59" s="4">
        <v>0</v>
      </c>
      <c r="I59" s="13">
        <v>0</v>
      </c>
      <c r="J59" s="13">
        <v>1199.44</v>
      </c>
      <c r="K59" s="4">
        <v>0</v>
      </c>
      <c r="L59" s="14">
        <f>SUM(Tabla2598711514317119922725531[[#This Row],[S. BASE]:[PELIGRO]])</f>
        <v>33591.54</v>
      </c>
    </row>
    <row r="60" spans="1:12" x14ac:dyDescent="0.3">
      <c r="A60" s="12" t="s">
        <v>89</v>
      </c>
      <c r="B60" s="4" t="s">
        <v>78</v>
      </c>
      <c r="C60" s="4" t="s">
        <v>79</v>
      </c>
      <c r="D60" s="4" t="s">
        <v>29</v>
      </c>
      <c r="E60" s="13">
        <v>16864.82</v>
      </c>
      <c r="F60" s="13">
        <v>15527.28</v>
      </c>
      <c r="G60" s="4">
        <v>0</v>
      </c>
      <c r="H60" s="4">
        <v>0</v>
      </c>
      <c r="I60" s="13">
        <v>0</v>
      </c>
      <c r="J60" s="13">
        <v>1199.44</v>
      </c>
      <c r="K60" s="4">
        <v>0</v>
      </c>
      <c r="L60" s="14">
        <f>SUM(Tabla2598711514317119922725531[[#This Row],[S. BASE]:[PELIGRO]])</f>
        <v>33591.54</v>
      </c>
    </row>
    <row r="61" spans="1:12" x14ac:dyDescent="0.3">
      <c r="A61" s="12" t="s">
        <v>90</v>
      </c>
      <c r="B61" s="4" t="s">
        <v>78</v>
      </c>
      <c r="C61" s="4" t="s">
        <v>79</v>
      </c>
      <c r="D61" s="4" t="s">
        <v>29</v>
      </c>
      <c r="E61" s="13">
        <v>16864.82</v>
      </c>
      <c r="F61" s="13">
        <v>15527.28</v>
      </c>
      <c r="G61" s="4">
        <v>0</v>
      </c>
      <c r="H61" s="4">
        <v>0</v>
      </c>
      <c r="I61" s="13">
        <v>0</v>
      </c>
      <c r="J61" s="13">
        <v>1199.44</v>
      </c>
      <c r="K61" s="4">
        <v>0</v>
      </c>
      <c r="L61" s="14">
        <f>SUM(Tabla2598711514317119922725531[[#This Row],[S. BASE]:[PELIGRO]])</f>
        <v>33591.54</v>
      </c>
    </row>
    <row r="62" spans="1:12" x14ac:dyDescent="0.3">
      <c r="A62" s="12" t="s">
        <v>91</v>
      </c>
      <c r="B62" s="4" t="s">
        <v>53</v>
      </c>
      <c r="C62" s="4" t="s">
        <v>53</v>
      </c>
      <c r="D62" s="4" t="s">
        <v>29</v>
      </c>
      <c r="E62" s="13">
        <v>16864.82</v>
      </c>
      <c r="F62" s="13">
        <v>15527.28</v>
      </c>
      <c r="G62" s="4">
        <v>0</v>
      </c>
      <c r="H62" s="4">
        <v>0</v>
      </c>
      <c r="I62" s="13">
        <v>0</v>
      </c>
      <c r="J62" s="13">
        <v>1199.44</v>
      </c>
      <c r="K62" s="4">
        <v>0</v>
      </c>
      <c r="L62" s="14">
        <f>SUM(Tabla2598711514317119922725531[[#This Row],[S. BASE]:[PELIGRO]])</f>
        <v>33591.54</v>
      </c>
    </row>
    <row r="63" spans="1:12" x14ac:dyDescent="0.3">
      <c r="A63" s="12" t="s">
        <v>92</v>
      </c>
      <c r="B63" s="4" t="s">
        <v>53</v>
      </c>
      <c r="C63" s="4" t="s">
        <v>53</v>
      </c>
      <c r="D63" s="4" t="s">
        <v>29</v>
      </c>
      <c r="E63" s="13">
        <v>16864.82</v>
      </c>
      <c r="F63" s="13">
        <v>15527.28</v>
      </c>
      <c r="G63" s="4">
        <v>0</v>
      </c>
      <c r="H63" s="4">
        <v>0</v>
      </c>
      <c r="I63" s="13">
        <v>0</v>
      </c>
      <c r="J63" s="13">
        <v>1199.44</v>
      </c>
      <c r="K63" s="4">
        <v>0</v>
      </c>
      <c r="L63" s="14">
        <f>SUM(Tabla2598711514317119922725531[[#This Row],[S. BASE]:[PELIGRO]])</f>
        <v>33591.54</v>
      </c>
    </row>
    <row r="64" spans="1:12" x14ac:dyDescent="0.3">
      <c r="A64" s="12" t="s">
        <v>93</v>
      </c>
      <c r="B64" s="4" t="s">
        <v>53</v>
      </c>
      <c r="C64" s="4" t="s">
        <v>53</v>
      </c>
      <c r="D64" s="4" t="s">
        <v>29</v>
      </c>
      <c r="E64" s="13">
        <v>16864.82</v>
      </c>
      <c r="F64" s="13">
        <v>15527.28</v>
      </c>
      <c r="G64" s="4">
        <v>0</v>
      </c>
      <c r="H64" s="4">
        <v>0</v>
      </c>
      <c r="I64" s="13">
        <v>0</v>
      </c>
      <c r="J64" s="13">
        <v>1199.44</v>
      </c>
      <c r="K64" s="4">
        <v>0</v>
      </c>
      <c r="L64" s="14">
        <f>SUM(Tabla2598711514317119922725531[[#This Row],[S. BASE]:[PELIGRO]])</f>
        <v>33591.54</v>
      </c>
    </row>
    <row r="65" spans="1:12" x14ac:dyDescent="0.3">
      <c r="A65" s="12" t="s">
        <v>94</v>
      </c>
      <c r="B65" s="4" t="s">
        <v>53</v>
      </c>
      <c r="C65" s="4" t="s">
        <v>53</v>
      </c>
      <c r="D65" s="4" t="s">
        <v>29</v>
      </c>
      <c r="E65" s="13">
        <v>16864.82</v>
      </c>
      <c r="F65" s="13">
        <v>15527.28</v>
      </c>
      <c r="G65" s="4">
        <v>0</v>
      </c>
      <c r="H65" s="4">
        <v>0</v>
      </c>
      <c r="I65" s="13">
        <v>0</v>
      </c>
      <c r="J65" s="13">
        <v>1199.44</v>
      </c>
      <c r="K65" s="4">
        <v>0</v>
      </c>
      <c r="L65" s="14">
        <f>SUM(Tabla2598711514317119922725531[[#This Row],[S. BASE]:[PELIGRO]])</f>
        <v>33591.54</v>
      </c>
    </row>
    <row r="66" spans="1:12" x14ac:dyDescent="0.3">
      <c r="A66" s="12" t="s">
        <v>95</v>
      </c>
      <c r="B66" s="4" t="s">
        <v>53</v>
      </c>
      <c r="C66" s="4" t="s">
        <v>53</v>
      </c>
      <c r="D66" s="4" t="s">
        <v>29</v>
      </c>
      <c r="E66" s="13">
        <v>16864.82</v>
      </c>
      <c r="F66" s="13">
        <v>15527.28</v>
      </c>
      <c r="G66" s="4">
        <v>0</v>
      </c>
      <c r="H66" s="4">
        <v>0</v>
      </c>
      <c r="I66" s="13">
        <v>0</v>
      </c>
      <c r="J66" s="13">
        <v>1199.44</v>
      </c>
      <c r="K66" s="4">
        <v>0</v>
      </c>
      <c r="L66" s="14">
        <f>SUM(Tabla2598711514317119922725531[[#This Row],[S. BASE]:[PELIGRO]])</f>
        <v>33591.54</v>
      </c>
    </row>
    <row r="67" spans="1:12" x14ac:dyDescent="0.3">
      <c r="A67" s="12" t="s">
        <v>96</v>
      </c>
      <c r="B67" s="4" t="s">
        <v>53</v>
      </c>
      <c r="C67" s="4" t="s">
        <v>53</v>
      </c>
      <c r="D67" s="4" t="s">
        <v>29</v>
      </c>
      <c r="E67" s="13">
        <v>16864.82</v>
      </c>
      <c r="F67" s="13">
        <v>15527.28</v>
      </c>
      <c r="G67" s="4">
        <v>0</v>
      </c>
      <c r="H67" s="4">
        <v>0</v>
      </c>
      <c r="I67" s="13">
        <v>0</v>
      </c>
      <c r="J67" s="13">
        <v>1199.44</v>
      </c>
      <c r="K67" s="4">
        <v>0</v>
      </c>
      <c r="L67" s="14">
        <f>SUM(Tabla2598711514317119922725531[[#This Row],[S. BASE]:[PELIGRO]])</f>
        <v>33591.54</v>
      </c>
    </row>
    <row r="68" spans="1:12" x14ac:dyDescent="0.3">
      <c r="A68" s="12" t="s">
        <v>97</v>
      </c>
      <c r="B68" s="4" t="s">
        <v>53</v>
      </c>
      <c r="C68" s="4" t="s">
        <v>53</v>
      </c>
      <c r="D68" s="4" t="s">
        <v>29</v>
      </c>
      <c r="E68" s="13">
        <v>16864.82</v>
      </c>
      <c r="F68" s="13">
        <v>15527.28</v>
      </c>
      <c r="G68" s="4">
        <v>0</v>
      </c>
      <c r="H68" s="4">
        <v>0</v>
      </c>
      <c r="I68" s="13">
        <v>0</v>
      </c>
      <c r="J68" s="13">
        <v>1199.44</v>
      </c>
      <c r="K68" s="4">
        <v>0</v>
      </c>
      <c r="L68" s="14">
        <f>SUM(Tabla2598711514317119922725531[[#This Row],[S. BASE]:[PELIGRO]])</f>
        <v>33591.54</v>
      </c>
    </row>
    <row r="69" spans="1:12" x14ac:dyDescent="0.3">
      <c r="A69" s="12" t="s">
        <v>98</v>
      </c>
      <c r="B69" s="4" t="s">
        <v>53</v>
      </c>
      <c r="C69" s="4" t="s">
        <v>53</v>
      </c>
      <c r="D69" s="4" t="s">
        <v>29</v>
      </c>
      <c r="E69" s="13">
        <v>16864.82</v>
      </c>
      <c r="F69" s="13">
        <v>15527.28</v>
      </c>
      <c r="G69" s="4">
        <v>0</v>
      </c>
      <c r="H69" s="4">
        <v>0</v>
      </c>
      <c r="I69" s="13">
        <v>0</v>
      </c>
      <c r="J69" s="13">
        <v>1199.44</v>
      </c>
      <c r="K69" s="4">
        <v>0</v>
      </c>
      <c r="L69" s="14">
        <f>SUM(Tabla2598711514317119922725531[[#This Row],[S. BASE]:[PELIGRO]])</f>
        <v>33591.54</v>
      </c>
    </row>
    <row r="70" spans="1:12" ht="14.4" thickBot="1" x14ac:dyDescent="0.35">
      <c r="A70" s="15" t="s">
        <v>99</v>
      </c>
      <c r="B70" s="16" t="s">
        <v>53</v>
      </c>
      <c r="C70" s="16" t="s">
        <v>53</v>
      </c>
      <c r="D70" s="16" t="s">
        <v>29</v>
      </c>
      <c r="E70" s="17">
        <v>16864.82</v>
      </c>
      <c r="F70" s="17">
        <v>15527.28</v>
      </c>
      <c r="G70" s="16">
        <v>0</v>
      </c>
      <c r="H70" s="16">
        <v>0</v>
      </c>
      <c r="I70" s="17">
        <v>0</v>
      </c>
      <c r="J70" s="17">
        <v>1199.44</v>
      </c>
      <c r="K70" s="16">
        <v>0</v>
      </c>
      <c r="L70" s="18">
        <f>SUM(Tabla2598711514317119922725531[[#This Row],[S. BASE]:[PELIGRO]])</f>
        <v>33591.54</v>
      </c>
    </row>
    <row r="72" spans="1:12" x14ac:dyDescent="0.3">
      <c r="A72" s="42" t="s">
        <v>100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spans="1:12" ht="14.4" thickBot="1" x14ac:dyDescent="0.35"/>
    <row r="74" spans="1:12" ht="14.4" thickBot="1" x14ac:dyDescent="0.35">
      <c r="A74" s="5" t="s">
        <v>2</v>
      </c>
      <c r="B74" s="6" t="s">
        <v>3</v>
      </c>
      <c r="C74" s="6" t="s">
        <v>4</v>
      </c>
      <c r="D74" s="6" t="s">
        <v>5</v>
      </c>
      <c r="E74" s="6" t="s">
        <v>6</v>
      </c>
      <c r="F74" s="6" t="s">
        <v>7</v>
      </c>
      <c r="G74" s="6" t="s">
        <v>8</v>
      </c>
      <c r="H74" s="6" t="s">
        <v>9</v>
      </c>
      <c r="I74" s="6" t="s">
        <v>10</v>
      </c>
      <c r="J74" s="6" t="s">
        <v>11</v>
      </c>
      <c r="K74" s="6" t="s">
        <v>12</v>
      </c>
      <c r="L74" s="7" t="s">
        <v>13</v>
      </c>
    </row>
    <row r="75" spans="1:12" x14ac:dyDescent="0.3">
      <c r="A75" s="8" t="s">
        <v>101</v>
      </c>
      <c r="B75" s="9" t="s">
        <v>45</v>
      </c>
      <c r="C75" s="9" t="s">
        <v>102</v>
      </c>
      <c r="D75" s="9" t="s">
        <v>47</v>
      </c>
      <c r="E75" s="10">
        <v>19515.560000000001</v>
      </c>
      <c r="F75" s="10">
        <v>30004.42</v>
      </c>
      <c r="G75" s="10">
        <v>3452.69</v>
      </c>
      <c r="H75" s="10">
        <v>9108.3700000000008</v>
      </c>
      <c r="I75" s="9">
        <v>0</v>
      </c>
      <c r="J75" s="9">
        <v>0</v>
      </c>
      <c r="K75" s="9">
        <v>0</v>
      </c>
      <c r="L75" s="11">
        <f>SUM(Tabla3608811614417220022825632[[#This Row],[S. BASE]:[PELIGRO]])</f>
        <v>62081.04</v>
      </c>
    </row>
    <row r="76" spans="1:12" x14ac:dyDescent="0.3">
      <c r="A76" s="12" t="s">
        <v>103</v>
      </c>
      <c r="B76" s="4" t="s">
        <v>45</v>
      </c>
      <c r="C76" s="4" t="s">
        <v>104</v>
      </c>
      <c r="D76" s="4" t="s">
        <v>47</v>
      </c>
      <c r="E76" s="13">
        <v>19515.560000000001</v>
      </c>
      <c r="F76" s="13">
        <v>30004.42</v>
      </c>
      <c r="G76" s="4">
        <v>0</v>
      </c>
      <c r="H76" s="13">
        <v>5123.6099999999997</v>
      </c>
      <c r="I76" s="13">
        <v>2876.93</v>
      </c>
      <c r="J76" s="4">
        <v>0</v>
      </c>
      <c r="K76" s="4">
        <v>0</v>
      </c>
      <c r="L76" s="14">
        <f>SUM(Tabla3608811614417220022825632[[#This Row],[S. BASE]:[PELIGRO]])</f>
        <v>57520.52</v>
      </c>
    </row>
    <row r="77" spans="1:12" x14ac:dyDescent="0.3">
      <c r="A77" s="12" t="s">
        <v>105</v>
      </c>
      <c r="B77" s="4" t="s">
        <v>106</v>
      </c>
      <c r="C77" s="4" t="s">
        <v>107</v>
      </c>
      <c r="D77" s="4" t="s">
        <v>23</v>
      </c>
      <c r="E77" s="13">
        <v>17246.55</v>
      </c>
      <c r="F77" s="13">
        <v>20478.009999999998</v>
      </c>
      <c r="G77" s="13">
        <v>3452.69</v>
      </c>
      <c r="H77" s="4">
        <v>0</v>
      </c>
      <c r="I77" s="4">
        <v>0</v>
      </c>
      <c r="J77" s="4">
        <v>0</v>
      </c>
      <c r="K77" s="4">
        <v>0</v>
      </c>
      <c r="L77" s="14">
        <f>SUM(Tabla3608811614417220022825632[[#This Row],[S. BASE]:[PELIGRO]])</f>
        <v>41177.25</v>
      </c>
    </row>
    <row r="78" spans="1:12" x14ac:dyDescent="0.3">
      <c r="A78" s="12" t="s">
        <v>108</v>
      </c>
      <c r="B78" s="4" t="s">
        <v>106</v>
      </c>
      <c r="C78" s="4" t="s">
        <v>107</v>
      </c>
      <c r="D78" s="4" t="s">
        <v>23</v>
      </c>
      <c r="E78" s="13">
        <v>17246.55</v>
      </c>
      <c r="F78" s="13">
        <v>20478.009999999998</v>
      </c>
      <c r="G78" s="13">
        <v>3452.69</v>
      </c>
      <c r="H78" s="4">
        <v>0</v>
      </c>
      <c r="I78" s="4">
        <v>0</v>
      </c>
      <c r="J78" s="4">
        <v>0</v>
      </c>
      <c r="K78" s="4">
        <v>0</v>
      </c>
      <c r="L78" s="14">
        <f>SUM(Tabla3608811614417220022825632[[#This Row],[S. BASE]:[PELIGRO]])</f>
        <v>41177.25</v>
      </c>
    </row>
    <row r="79" spans="1:12" x14ac:dyDescent="0.3">
      <c r="A79" s="12" t="s">
        <v>109</v>
      </c>
      <c r="B79" s="4" t="s">
        <v>110</v>
      </c>
      <c r="C79" s="4" t="s">
        <v>110</v>
      </c>
      <c r="D79" s="4" t="s">
        <v>23</v>
      </c>
      <c r="E79" s="13">
        <v>17246.55</v>
      </c>
      <c r="F79" s="13">
        <v>20478.009999999998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14">
        <f>SUM(Tabla3608811614417220022825632[[#This Row],[S. BASE]:[PELIGRO]])</f>
        <v>37724.559999999998</v>
      </c>
    </row>
    <row r="80" spans="1:12" x14ac:dyDescent="0.3">
      <c r="A80" s="12" t="s">
        <v>111</v>
      </c>
      <c r="B80" s="4" t="s">
        <v>106</v>
      </c>
      <c r="C80" s="4" t="s">
        <v>112</v>
      </c>
      <c r="D80" s="4" t="s">
        <v>23</v>
      </c>
      <c r="E80" s="13">
        <v>17246.55</v>
      </c>
      <c r="F80" s="13">
        <v>20478.009999999998</v>
      </c>
      <c r="G80" s="13">
        <v>3452.69</v>
      </c>
      <c r="H80" s="4">
        <v>0</v>
      </c>
      <c r="I80" s="4">
        <v>0</v>
      </c>
      <c r="J80" s="4">
        <v>0</v>
      </c>
      <c r="K80" s="4">
        <v>0</v>
      </c>
      <c r="L80" s="14">
        <f>SUM(Tabla3608811614417220022825632[[#This Row],[S. BASE]:[PELIGRO]])</f>
        <v>41177.25</v>
      </c>
    </row>
    <row r="81" spans="1:13" x14ac:dyDescent="0.3">
      <c r="A81" s="12" t="s">
        <v>113</v>
      </c>
      <c r="B81" s="4" t="s">
        <v>21</v>
      </c>
      <c r="C81" s="4" t="s">
        <v>114</v>
      </c>
      <c r="D81" s="4" t="s">
        <v>23</v>
      </c>
      <c r="E81" s="13">
        <v>17246.55</v>
      </c>
      <c r="F81" s="13">
        <v>20478.009999999998</v>
      </c>
      <c r="G81" s="4">
        <v>0</v>
      </c>
      <c r="H81" s="4">
        <v>0</v>
      </c>
      <c r="I81" s="13">
        <v>2876.93</v>
      </c>
      <c r="J81" s="4">
        <v>0</v>
      </c>
      <c r="K81" s="4">
        <v>0</v>
      </c>
      <c r="L81" s="14">
        <f>SUM(Tabla3608811614417220022825632[[#This Row],[S. BASE]:[PELIGRO]])</f>
        <v>40601.49</v>
      </c>
    </row>
    <row r="82" spans="1:13" x14ac:dyDescent="0.3">
      <c r="A82" s="12" t="s">
        <v>115</v>
      </c>
      <c r="B82" s="4" t="s">
        <v>21</v>
      </c>
      <c r="C82" s="4" t="s">
        <v>116</v>
      </c>
      <c r="D82" s="4" t="s">
        <v>23</v>
      </c>
      <c r="E82" s="13">
        <v>17246.55</v>
      </c>
      <c r="F82" s="13">
        <v>20478.009999999998</v>
      </c>
      <c r="G82" s="4">
        <v>0</v>
      </c>
      <c r="H82" s="4">
        <v>0</v>
      </c>
      <c r="I82" s="13">
        <v>2876.93</v>
      </c>
      <c r="J82" s="4">
        <v>0</v>
      </c>
      <c r="K82" s="4">
        <v>0</v>
      </c>
      <c r="L82" s="14">
        <f>SUM(Tabla3608811614417220022825632[[#This Row],[S. BASE]:[PELIGRO]])</f>
        <v>40601.49</v>
      </c>
    </row>
    <row r="83" spans="1:13" x14ac:dyDescent="0.3">
      <c r="A83" s="12" t="s">
        <v>117</v>
      </c>
      <c r="B83" s="4" t="s">
        <v>106</v>
      </c>
      <c r="C83" s="4" t="s">
        <v>107</v>
      </c>
      <c r="D83" s="4" t="s">
        <v>23</v>
      </c>
      <c r="E83" s="13">
        <v>17246.55</v>
      </c>
      <c r="F83" s="13">
        <v>20478.009999999998</v>
      </c>
      <c r="G83" s="13">
        <v>3452.69</v>
      </c>
      <c r="H83" s="4">
        <v>0</v>
      </c>
      <c r="I83" s="4">
        <v>0</v>
      </c>
      <c r="J83" s="4">
        <v>0</v>
      </c>
      <c r="K83" s="4">
        <v>0</v>
      </c>
      <c r="L83" s="14">
        <f>SUM(Tabla3608811614417220022825632[[#This Row],[S. BASE]:[PELIGRO]])</f>
        <v>41177.25</v>
      </c>
    </row>
    <row r="84" spans="1:13" x14ac:dyDescent="0.3">
      <c r="A84" s="12" t="s">
        <v>118</v>
      </c>
      <c r="B84" s="4" t="s">
        <v>106</v>
      </c>
      <c r="C84" s="4" t="s">
        <v>107</v>
      </c>
      <c r="D84" s="4" t="s">
        <v>23</v>
      </c>
      <c r="E84" s="13">
        <v>17246.55</v>
      </c>
      <c r="F84" s="13">
        <v>20478.009999999998</v>
      </c>
      <c r="G84" s="13">
        <v>3452.69</v>
      </c>
      <c r="H84" s="4">
        <v>0</v>
      </c>
      <c r="I84" s="4">
        <v>0</v>
      </c>
      <c r="J84" s="4">
        <v>0</v>
      </c>
      <c r="K84" s="4">
        <v>0</v>
      </c>
      <c r="L84" s="14">
        <f>SUM(Tabla3608811614417220022825632[[#This Row],[S. BASE]:[PELIGRO]])</f>
        <v>41177.25</v>
      </c>
    </row>
    <row r="85" spans="1:13" x14ac:dyDescent="0.3">
      <c r="A85" s="12" t="s">
        <v>119</v>
      </c>
      <c r="B85" s="4" t="s">
        <v>120</v>
      </c>
      <c r="C85" s="4" t="s">
        <v>121</v>
      </c>
      <c r="D85" s="4" t="s">
        <v>29</v>
      </c>
      <c r="E85" s="13">
        <v>16864.82</v>
      </c>
      <c r="F85" s="13">
        <v>15527.28</v>
      </c>
      <c r="G85" s="4">
        <v>0</v>
      </c>
      <c r="H85" s="4">
        <v>0</v>
      </c>
      <c r="I85" s="13">
        <v>2876.93</v>
      </c>
      <c r="J85" s="4">
        <v>0</v>
      </c>
      <c r="K85" s="4">
        <v>0</v>
      </c>
      <c r="L85" s="14">
        <f>SUM(Tabla3608811614417220022825632[[#This Row],[S. BASE]:[PELIGRO]])</f>
        <v>35269.03</v>
      </c>
    </row>
    <row r="86" spans="1:13" x14ac:dyDescent="0.3">
      <c r="A86" s="12" t="s">
        <v>122</v>
      </c>
      <c r="B86" s="4" t="s">
        <v>120</v>
      </c>
      <c r="C86" s="4" t="s">
        <v>121</v>
      </c>
      <c r="D86" s="4" t="s">
        <v>29</v>
      </c>
      <c r="E86" s="13">
        <v>16864.82</v>
      </c>
      <c r="F86" s="13">
        <v>15527.28</v>
      </c>
      <c r="G86" s="4">
        <v>0</v>
      </c>
      <c r="H86" s="4">
        <v>0</v>
      </c>
      <c r="I86" s="13">
        <v>2876.93</v>
      </c>
      <c r="J86" s="4">
        <v>0</v>
      </c>
      <c r="K86" s="4">
        <v>0</v>
      </c>
      <c r="L86" s="14">
        <f>SUM(Tabla3608811614417220022825632[[#This Row],[S. BASE]:[PELIGRO]])</f>
        <v>35269.03</v>
      </c>
    </row>
    <row r="87" spans="1:13" x14ac:dyDescent="0.3">
      <c r="A87" s="12" t="s">
        <v>123</v>
      </c>
      <c r="B87" s="4" t="s">
        <v>124</v>
      </c>
      <c r="C87" s="4" t="s">
        <v>125</v>
      </c>
      <c r="D87" s="4" t="s">
        <v>29</v>
      </c>
      <c r="E87" s="13">
        <v>16864.82</v>
      </c>
      <c r="F87" s="13">
        <v>15527.28</v>
      </c>
      <c r="G87" s="4">
        <v>0</v>
      </c>
      <c r="H87" s="4">
        <v>0</v>
      </c>
      <c r="I87" s="13">
        <v>2876.93</v>
      </c>
      <c r="J87" s="4">
        <v>0</v>
      </c>
      <c r="K87" s="4">
        <v>0</v>
      </c>
      <c r="L87" s="14">
        <f>SUM(Tabla3608811614417220022825632[[#This Row],[S. BASE]:[PELIGRO]])</f>
        <v>35269.03</v>
      </c>
    </row>
    <row r="88" spans="1:13" x14ac:dyDescent="0.3">
      <c r="A88" s="12" t="s">
        <v>126</v>
      </c>
      <c r="B88" s="4" t="s">
        <v>124</v>
      </c>
      <c r="C88" s="4" t="s">
        <v>125</v>
      </c>
      <c r="D88" s="4" t="s">
        <v>29</v>
      </c>
      <c r="E88" s="13">
        <v>16864.82</v>
      </c>
      <c r="F88" s="13">
        <v>15527.28</v>
      </c>
      <c r="G88" s="4">
        <v>0</v>
      </c>
      <c r="H88" s="4">
        <v>0</v>
      </c>
      <c r="I88" s="13">
        <v>2876.93</v>
      </c>
      <c r="J88" s="4">
        <v>0</v>
      </c>
      <c r="K88" s="4">
        <v>0</v>
      </c>
      <c r="L88" s="14">
        <f>SUM(Tabla3608811614417220022825632[[#This Row],[S. BASE]:[PELIGRO]])</f>
        <v>35269.03</v>
      </c>
    </row>
    <row r="89" spans="1:13" x14ac:dyDescent="0.3">
      <c r="A89" s="12" t="s">
        <v>127</v>
      </c>
      <c r="B89" s="4" t="s">
        <v>120</v>
      </c>
      <c r="C89" s="4" t="s">
        <v>121</v>
      </c>
      <c r="D89" s="4" t="s">
        <v>29</v>
      </c>
      <c r="E89" s="13">
        <v>16864.82</v>
      </c>
      <c r="F89" s="13">
        <v>15527.28</v>
      </c>
      <c r="G89" s="4">
        <v>0</v>
      </c>
      <c r="H89" s="4">
        <v>0</v>
      </c>
      <c r="I89" s="13">
        <v>2876.93</v>
      </c>
      <c r="J89" s="4">
        <v>0</v>
      </c>
      <c r="K89" s="4">
        <v>0</v>
      </c>
      <c r="L89" s="14">
        <f>SUM(Tabla3608811614417220022825632[[#This Row],[S. BASE]:[PELIGRO]])</f>
        <v>35269.03</v>
      </c>
    </row>
    <row r="90" spans="1:13" x14ac:dyDescent="0.3">
      <c r="A90" s="12" t="s">
        <v>128</v>
      </c>
      <c r="B90" s="4" t="s">
        <v>124</v>
      </c>
      <c r="C90" s="4" t="s">
        <v>125</v>
      </c>
      <c r="D90" s="4" t="s">
        <v>29</v>
      </c>
      <c r="E90" s="13">
        <v>16864.82</v>
      </c>
      <c r="F90" s="13">
        <v>15527.28</v>
      </c>
      <c r="G90" s="4">
        <v>0</v>
      </c>
      <c r="H90" s="4">
        <v>0</v>
      </c>
      <c r="I90" s="13">
        <v>2876.93</v>
      </c>
      <c r="J90" s="4">
        <v>0</v>
      </c>
      <c r="K90" s="4">
        <v>0</v>
      </c>
      <c r="L90" s="14">
        <f>SUM(Tabla3608811614417220022825632[[#This Row],[S. BASE]:[PELIGRO]])</f>
        <v>35269.03</v>
      </c>
    </row>
    <row r="91" spans="1:13" x14ac:dyDescent="0.3">
      <c r="A91" s="12" t="s">
        <v>129</v>
      </c>
      <c r="B91" s="4" t="s">
        <v>35</v>
      </c>
      <c r="C91" s="4" t="s">
        <v>36</v>
      </c>
      <c r="D91" s="4" t="s">
        <v>37</v>
      </c>
      <c r="E91" s="13">
        <v>15832.87</v>
      </c>
      <c r="F91" s="13">
        <v>12301.81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14">
        <f>SUM(Tabla3608811614417220022825632[[#This Row],[S. BASE]:[PELIGRO]])</f>
        <v>28134.68</v>
      </c>
    </row>
    <row r="92" spans="1:13" ht="14.4" thickBot="1" x14ac:dyDescent="0.35">
      <c r="A92" s="15" t="s">
        <v>130</v>
      </c>
      <c r="B92" s="16" t="s">
        <v>35</v>
      </c>
      <c r="C92" s="16" t="s">
        <v>36</v>
      </c>
      <c r="D92" s="16" t="s">
        <v>37</v>
      </c>
      <c r="E92" s="17">
        <v>15832.87</v>
      </c>
      <c r="F92" s="17">
        <v>12301.81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8">
        <f>SUM(Tabla3608811614417220022825632[[#This Row],[S. BASE]:[PELIGRO]])</f>
        <v>28134.68</v>
      </c>
    </row>
    <row r="93" spans="1:13" x14ac:dyDescent="0.3">
      <c r="F93" s="13"/>
      <c r="G93" s="13"/>
      <c r="M93" s="13"/>
    </row>
    <row r="94" spans="1:13" x14ac:dyDescent="0.3">
      <c r="A94" s="43" t="s">
        <v>131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6" spans="1:13" x14ac:dyDescent="0.3">
      <c r="A96" s="42" t="s">
        <v>132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ht="14.4" thickBot="1" x14ac:dyDescent="0.35"/>
    <row r="98" spans="1:12" ht="14.4" thickBot="1" x14ac:dyDescent="0.35">
      <c r="A98" s="5" t="s">
        <v>2</v>
      </c>
      <c r="B98" s="6" t="s">
        <v>3</v>
      </c>
      <c r="C98" s="6" t="s">
        <v>4</v>
      </c>
      <c r="D98" s="6" t="s">
        <v>5</v>
      </c>
      <c r="E98" s="6" t="s">
        <v>6</v>
      </c>
      <c r="F98" s="6" t="s">
        <v>7</v>
      </c>
      <c r="G98" s="6" t="s">
        <v>8</v>
      </c>
      <c r="H98" s="6" t="s">
        <v>9</v>
      </c>
      <c r="I98" s="6" t="s">
        <v>10</v>
      </c>
      <c r="J98" s="6" t="s">
        <v>11</v>
      </c>
      <c r="K98" s="6" t="s">
        <v>12</v>
      </c>
      <c r="L98" s="7" t="s">
        <v>13</v>
      </c>
    </row>
    <row r="99" spans="1:12" x14ac:dyDescent="0.3">
      <c r="A99" s="8" t="s">
        <v>133</v>
      </c>
      <c r="B99" s="9" t="s">
        <v>45</v>
      </c>
      <c r="C99" s="9" t="s">
        <v>134</v>
      </c>
      <c r="D99" s="9" t="s">
        <v>47</v>
      </c>
      <c r="E99" s="10">
        <v>19515.560000000001</v>
      </c>
      <c r="F99" s="10">
        <v>30004.42</v>
      </c>
      <c r="G99" s="9">
        <v>0</v>
      </c>
      <c r="H99" s="10">
        <v>3205.81</v>
      </c>
      <c r="I99" s="9">
        <v>0</v>
      </c>
      <c r="J99" s="9">
        <v>0</v>
      </c>
      <c r="K99" s="9">
        <v>0</v>
      </c>
      <c r="L99" s="11">
        <f>SUM(Tabla4618911714517320122925733[[#This Row],[S. BASE]:[PELIGRO]])</f>
        <v>52725.789999999994</v>
      </c>
    </row>
    <row r="100" spans="1:12" x14ac:dyDescent="0.3">
      <c r="A100" s="12" t="s">
        <v>135</v>
      </c>
      <c r="B100" s="4" t="s">
        <v>45</v>
      </c>
      <c r="C100" s="4" t="s">
        <v>134</v>
      </c>
      <c r="D100" s="4" t="s">
        <v>47</v>
      </c>
      <c r="E100" s="13">
        <v>19515.560000000001</v>
      </c>
      <c r="F100" s="13">
        <v>30004.42</v>
      </c>
      <c r="G100" s="4">
        <v>0</v>
      </c>
      <c r="H100" s="13">
        <v>0</v>
      </c>
      <c r="I100" s="4">
        <v>0</v>
      </c>
      <c r="J100" s="4">
        <v>0</v>
      </c>
      <c r="K100" s="4">
        <v>0</v>
      </c>
      <c r="L100" s="14">
        <f>SUM(Tabla4618911714517320122925733[[#This Row],[S. BASE]:[PELIGRO]])</f>
        <v>49519.979999999996</v>
      </c>
    </row>
    <row r="101" spans="1:12" x14ac:dyDescent="0.3">
      <c r="A101" s="12" t="s">
        <v>136</v>
      </c>
      <c r="B101" s="4" t="s">
        <v>45</v>
      </c>
      <c r="C101" s="4" t="s">
        <v>134</v>
      </c>
      <c r="D101" s="4" t="s">
        <v>47</v>
      </c>
      <c r="E101" s="13">
        <v>19515.560000000001</v>
      </c>
      <c r="F101" s="13">
        <v>30004.42</v>
      </c>
      <c r="G101" s="4">
        <v>0</v>
      </c>
      <c r="H101" s="13">
        <v>0</v>
      </c>
      <c r="I101" s="4">
        <v>0</v>
      </c>
      <c r="J101" s="4">
        <v>0</v>
      </c>
      <c r="K101" s="4">
        <v>0</v>
      </c>
      <c r="L101" s="14">
        <f>SUM(Tabla4618911714517320122925733[[#This Row],[S. BASE]:[PELIGRO]])</f>
        <v>49519.979999999996</v>
      </c>
    </row>
    <row r="102" spans="1:12" x14ac:dyDescent="0.3">
      <c r="A102" s="12" t="s">
        <v>137</v>
      </c>
      <c r="B102" s="4" t="s">
        <v>45</v>
      </c>
      <c r="C102" s="4" t="s">
        <v>134</v>
      </c>
      <c r="D102" s="4" t="s">
        <v>47</v>
      </c>
      <c r="E102" s="13">
        <v>19515.560000000001</v>
      </c>
      <c r="F102" s="13">
        <v>30004.42</v>
      </c>
      <c r="G102" s="4">
        <v>0</v>
      </c>
      <c r="H102" s="13">
        <v>0</v>
      </c>
      <c r="I102" s="4">
        <v>0</v>
      </c>
      <c r="J102" s="4">
        <v>0</v>
      </c>
      <c r="K102" s="4">
        <v>0</v>
      </c>
      <c r="L102" s="14">
        <f>SUM(Tabla4618911714517320122925733[[#This Row],[S. BASE]:[PELIGRO]])</f>
        <v>49519.979999999996</v>
      </c>
    </row>
    <row r="103" spans="1:12" x14ac:dyDescent="0.3">
      <c r="A103" s="12" t="s">
        <v>138</v>
      </c>
      <c r="B103" s="4" t="s">
        <v>139</v>
      </c>
      <c r="C103" s="4" t="s">
        <v>140</v>
      </c>
      <c r="D103" s="4" t="s">
        <v>17</v>
      </c>
      <c r="E103" s="13">
        <v>18132.990000000002</v>
      </c>
      <c r="F103" s="13">
        <v>23328.29</v>
      </c>
      <c r="G103" s="4">
        <v>0</v>
      </c>
      <c r="H103" s="13">
        <v>9606.7999999999993</v>
      </c>
      <c r="I103" s="4">
        <v>0</v>
      </c>
      <c r="J103" s="4">
        <v>0</v>
      </c>
      <c r="K103" s="4">
        <v>0</v>
      </c>
      <c r="L103" s="14">
        <f>SUM(Tabla4618911714517320122925733[[#This Row],[S. BASE]:[PELIGRO]])</f>
        <v>51068.08</v>
      </c>
    </row>
    <row r="104" spans="1:12" ht="14.4" thickBot="1" x14ac:dyDescent="0.35">
      <c r="A104" s="15" t="s">
        <v>141</v>
      </c>
      <c r="B104" s="16" t="s">
        <v>35</v>
      </c>
      <c r="C104" s="16" t="s">
        <v>36</v>
      </c>
      <c r="D104" s="16" t="s">
        <v>37</v>
      </c>
      <c r="E104" s="17">
        <v>15832.87</v>
      </c>
      <c r="F104" s="17">
        <v>12301.81</v>
      </c>
      <c r="G104" s="16">
        <v>0</v>
      </c>
      <c r="H104" s="16">
        <v>0</v>
      </c>
      <c r="I104" s="17">
        <v>2876.93</v>
      </c>
      <c r="J104" s="17">
        <v>0</v>
      </c>
      <c r="K104" s="16">
        <v>0</v>
      </c>
      <c r="L104" s="18">
        <f>SUM(Tabla4618911714517320122925733[[#This Row],[S. BASE]:[PELIGRO]])</f>
        <v>31011.61</v>
      </c>
    </row>
    <row r="106" spans="1:12" x14ac:dyDescent="0.3">
      <c r="A106" s="42" t="s">
        <v>142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ht="14.4" thickBot="1" x14ac:dyDescent="0.35"/>
    <row r="108" spans="1:12" ht="14.4" thickBot="1" x14ac:dyDescent="0.35">
      <c r="A108" s="5" t="s">
        <v>2</v>
      </c>
      <c r="B108" s="6" t="s">
        <v>3</v>
      </c>
      <c r="C108" s="6" t="s">
        <v>4</v>
      </c>
      <c r="D108" s="6" t="s">
        <v>5</v>
      </c>
      <c r="E108" s="6" t="s">
        <v>6</v>
      </c>
      <c r="F108" s="6" t="s">
        <v>7</v>
      </c>
      <c r="G108" s="6" t="s">
        <v>8</v>
      </c>
      <c r="H108" s="6" t="s">
        <v>9</v>
      </c>
      <c r="I108" s="6" t="s">
        <v>10</v>
      </c>
      <c r="J108" s="6" t="s">
        <v>11</v>
      </c>
      <c r="K108" s="6" t="s">
        <v>12</v>
      </c>
      <c r="L108" s="7" t="s">
        <v>13</v>
      </c>
    </row>
    <row r="109" spans="1:12" x14ac:dyDescent="0.3">
      <c r="A109" s="8" t="s">
        <v>143</v>
      </c>
      <c r="B109" s="9" t="s">
        <v>35</v>
      </c>
      <c r="C109" s="9" t="s">
        <v>144</v>
      </c>
      <c r="D109" s="9" t="s">
        <v>37</v>
      </c>
      <c r="E109" s="10">
        <v>15832.87</v>
      </c>
      <c r="F109" s="10">
        <v>12301.81</v>
      </c>
      <c r="G109" s="9">
        <v>0</v>
      </c>
      <c r="H109" s="9">
        <v>0</v>
      </c>
      <c r="I109" s="10">
        <v>2876.93</v>
      </c>
      <c r="J109" s="9">
        <v>0</v>
      </c>
      <c r="K109" s="9">
        <v>0</v>
      </c>
      <c r="L109" s="11">
        <f>SUM(Tabla5629011814617420223025834[[#This Row],[S. BASE]:[PELIGRO]])</f>
        <v>31011.61</v>
      </c>
    </row>
    <row r="110" spans="1:12" x14ac:dyDescent="0.3">
      <c r="A110" s="12" t="s">
        <v>145</v>
      </c>
      <c r="B110" s="4" t="s">
        <v>35</v>
      </c>
      <c r="C110" s="4" t="s">
        <v>144</v>
      </c>
      <c r="D110" s="4" t="s">
        <v>37</v>
      </c>
      <c r="E110" s="13">
        <v>15832.87</v>
      </c>
      <c r="F110" s="13">
        <v>12301.81</v>
      </c>
      <c r="G110" s="4">
        <v>0</v>
      </c>
      <c r="H110" s="4">
        <v>0</v>
      </c>
      <c r="I110" s="13">
        <v>2876.93</v>
      </c>
      <c r="J110" s="4">
        <v>0</v>
      </c>
      <c r="K110" s="4">
        <v>0</v>
      </c>
      <c r="L110" s="14">
        <f>SUM(Tabla5629011814617420223025834[[#This Row],[S. BASE]:[PELIGRO]])</f>
        <v>31011.61</v>
      </c>
    </row>
    <row r="111" spans="1:12" x14ac:dyDescent="0.3">
      <c r="A111" s="12" t="s">
        <v>146</v>
      </c>
      <c r="B111" s="4" t="s">
        <v>35</v>
      </c>
      <c r="C111" s="4" t="s">
        <v>144</v>
      </c>
      <c r="D111" s="4" t="s">
        <v>37</v>
      </c>
      <c r="E111" s="13">
        <v>15832.87</v>
      </c>
      <c r="F111" s="13">
        <v>12301.81</v>
      </c>
      <c r="G111" s="4">
        <v>0</v>
      </c>
      <c r="H111" s="4">
        <v>0</v>
      </c>
      <c r="I111" s="13">
        <v>2876.93</v>
      </c>
      <c r="J111" s="4">
        <v>0</v>
      </c>
      <c r="K111" s="4">
        <v>0</v>
      </c>
      <c r="L111" s="14">
        <f>SUM(Tabla5629011814617420223025834[[#This Row],[S. BASE]:[PELIGRO]])</f>
        <v>31011.61</v>
      </c>
    </row>
    <row r="112" spans="1:12" x14ac:dyDescent="0.3">
      <c r="A112" s="12" t="s">
        <v>147</v>
      </c>
      <c r="B112" s="4" t="s">
        <v>148</v>
      </c>
      <c r="C112" s="4" t="s">
        <v>144</v>
      </c>
      <c r="D112" s="4" t="s">
        <v>37</v>
      </c>
      <c r="E112" s="13">
        <v>15832.87</v>
      </c>
      <c r="F112" s="13">
        <v>12301.81</v>
      </c>
      <c r="G112" s="4">
        <v>0</v>
      </c>
      <c r="H112" s="4">
        <v>0</v>
      </c>
      <c r="I112" s="13">
        <v>2876.93</v>
      </c>
      <c r="J112" s="4">
        <v>0</v>
      </c>
      <c r="K112" s="4">
        <v>0</v>
      </c>
      <c r="L112" s="14">
        <f>SUM(Tabla5629011814617420223025834[[#This Row],[S. BASE]:[PELIGRO]])</f>
        <v>31011.61</v>
      </c>
    </row>
    <row r="113" spans="1:12" x14ac:dyDescent="0.3">
      <c r="A113" s="12" t="s">
        <v>149</v>
      </c>
      <c r="B113" s="4" t="s">
        <v>35</v>
      </c>
      <c r="C113" s="4" t="s">
        <v>144</v>
      </c>
      <c r="D113" s="4" t="s">
        <v>37</v>
      </c>
      <c r="E113" s="13">
        <v>15832.87</v>
      </c>
      <c r="F113" s="13">
        <v>12301.81</v>
      </c>
      <c r="G113" s="4">
        <v>0</v>
      </c>
      <c r="H113" s="4">
        <v>0</v>
      </c>
      <c r="I113" s="13">
        <v>2876.93</v>
      </c>
      <c r="J113" s="4">
        <v>0</v>
      </c>
      <c r="K113" s="4">
        <v>0</v>
      </c>
      <c r="L113" s="14">
        <f>SUM(Tabla5629011814617420223025834[[#This Row],[S. BASE]:[PELIGRO]])</f>
        <v>31011.61</v>
      </c>
    </row>
    <row r="114" spans="1:12" x14ac:dyDescent="0.3">
      <c r="A114" s="12" t="s">
        <v>150</v>
      </c>
      <c r="B114" s="4" t="s">
        <v>148</v>
      </c>
      <c r="C114" s="4" t="s">
        <v>144</v>
      </c>
      <c r="D114" s="4" t="s">
        <v>37</v>
      </c>
      <c r="E114" s="13">
        <v>15832.87</v>
      </c>
      <c r="F114" s="13">
        <v>12301.81</v>
      </c>
      <c r="G114" s="4">
        <v>0</v>
      </c>
      <c r="H114" s="4">
        <v>0</v>
      </c>
      <c r="I114" s="13">
        <v>2876.93</v>
      </c>
      <c r="J114" s="4">
        <v>0</v>
      </c>
      <c r="K114" s="4">
        <v>0</v>
      </c>
      <c r="L114" s="14">
        <f>SUM(Tabla5629011814617420223025834[[#This Row],[S. BASE]:[PELIGRO]])</f>
        <v>31011.61</v>
      </c>
    </row>
    <row r="115" spans="1:12" x14ac:dyDescent="0.3">
      <c r="A115" s="12" t="s">
        <v>151</v>
      </c>
      <c r="B115" s="4" t="s">
        <v>148</v>
      </c>
      <c r="C115" s="4" t="s">
        <v>144</v>
      </c>
      <c r="D115" s="4" t="s">
        <v>37</v>
      </c>
      <c r="E115" s="13">
        <v>15832.87</v>
      </c>
      <c r="F115" s="13">
        <v>12301.81</v>
      </c>
      <c r="G115" s="4">
        <v>0</v>
      </c>
      <c r="H115" s="4">
        <v>0</v>
      </c>
      <c r="I115" s="13">
        <v>2876.93</v>
      </c>
      <c r="J115" s="4">
        <v>0</v>
      </c>
      <c r="K115" s="4">
        <v>0</v>
      </c>
      <c r="L115" s="14">
        <f>SUM(Tabla5629011814617420223025834[[#This Row],[S. BASE]:[PELIGRO]])</f>
        <v>31011.61</v>
      </c>
    </row>
    <row r="116" spans="1:12" x14ac:dyDescent="0.3">
      <c r="A116" s="12" t="s">
        <v>152</v>
      </c>
      <c r="B116" s="4" t="s">
        <v>148</v>
      </c>
      <c r="C116" s="4" t="s">
        <v>144</v>
      </c>
      <c r="D116" s="4" t="s">
        <v>37</v>
      </c>
      <c r="E116" s="13">
        <v>15832.87</v>
      </c>
      <c r="F116" s="13">
        <v>12301.81</v>
      </c>
      <c r="G116" s="4">
        <v>0</v>
      </c>
      <c r="H116" s="4">
        <v>0</v>
      </c>
      <c r="I116" s="13">
        <v>2876.93</v>
      </c>
      <c r="J116" s="4">
        <v>0</v>
      </c>
      <c r="K116" s="4">
        <v>0</v>
      </c>
      <c r="L116" s="14">
        <f>SUM(Tabla5629011814617420223025834[[#This Row],[S. BASE]:[PELIGRO]])</f>
        <v>31011.61</v>
      </c>
    </row>
    <row r="117" spans="1:12" x14ac:dyDescent="0.3">
      <c r="A117" s="12" t="s">
        <v>153</v>
      </c>
      <c r="B117" s="4" t="s">
        <v>148</v>
      </c>
      <c r="C117" s="4" t="s">
        <v>144</v>
      </c>
      <c r="D117" s="4" t="s">
        <v>37</v>
      </c>
      <c r="E117" s="13">
        <v>15832.87</v>
      </c>
      <c r="F117" s="13">
        <v>12301.81</v>
      </c>
      <c r="G117" s="4">
        <v>0</v>
      </c>
      <c r="H117" s="4">
        <v>0</v>
      </c>
      <c r="I117" s="13">
        <v>2876.93</v>
      </c>
      <c r="J117" s="4">
        <v>0</v>
      </c>
      <c r="K117" s="4">
        <v>0</v>
      </c>
      <c r="L117" s="14">
        <f>SUM(Tabla5629011814617420223025834[[#This Row],[S. BASE]:[PELIGRO]])</f>
        <v>31011.61</v>
      </c>
    </row>
    <row r="118" spans="1:12" x14ac:dyDescent="0.3">
      <c r="A118" s="12" t="s">
        <v>154</v>
      </c>
      <c r="B118" s="4" t="s">
        <v>35</v>
      </c>
      <c r="C118" s="4" t="s">
        <v>144</v>
      </c>
      <c r="D118" s="4" t="s">
        <v>37</v>
      </c>
      <c r="E118" s="13">
        <v>15832.87</v>
      </c>
      <c r="F118" s="13">
        <v>12301.81</v>
      </c>
      <c r="G118" s="4">
        <v>0</v>
      </c>
      <c r="H118" s="4">
        <v>0</v>
      </c>
      <c r="I118" s="13">
        <v>2876.93</v>
      </c>
      <c r="J118" s="4">
        <v>0</v>
      </c>
      <c r="K118" s="4">
        <v>0</v>
      </c>
      <c r="L118" s="14">
        <f>SUM(Tabla5629011814617420223025834[[#This Row],[S. BASE]:[PELIGRO]])</f>
        <v>31011.61</v>
      </c>
    </row>
    <row r="119" spans="1:12" x14ac:dyDescent="0.3">
      <c r="A119" s="12" t="s">
        <v>155</v>
      </c>
      <c r="B119" s="4" t="s">
        <v>35</v>
      </c>
      <c r="C119" s="4" t="s">
        <v>144</v>
      </c>
      <c r="D119" s="4" t="s">
        <v>37</v>
      </c>
      <c r="E119" s="13">
        <v>15832.87</v>
      </c>
      <c r="F119" s="13">
        <v>12301.81</v>
      </c>
      <c r="G119" s="4">
        <v>0</v>
      </c>
      <c r="H119" s="4">
        <v>0</v>
      </c>
      <c r="I119" s="13">
        <v>2876.93</v>
      </c>
      <c r="J119" s="4">
        <v>0</v>
      </c>
      <c r="K119" s="4">
        <v>0</v>
      </c>
      <c r="L119" s="14">
        <f>SUM(Tabla5629011814617420223025834[[#This Row],[S. BASE]:[PELIGRO]])</f>
        <v>31011.61</v>
      </c>
    </row>
    <row r="120" spans="1:12" x14ac:dyDescent="0.3">
      <c r="A120" s="12" t="s">
        <v>156</v>
      </c>
      <c r="B120" s="4" t="s">
        <v>35</v>
      </c>
      <c r="C120" s="4" t="s">
        <v>144</v>
      </c>
      <c r="D120" s="4" t="s">
        <v>37</v>
      </c>
      <c r="E120" s="13">
        <v>15832.87</v>
      </c>
      <c r="F120" s="13">
        <v>12301.81</v>
      </c>
      <c r="G120" s="4">
        <v>0</v>
      </c>
      <c r="H120" s="4">
        <v>0</v>
      </c>
      <c r="I120" s="13">
        <v>0</v>
      </c>
      <c r="J120" s="4">
        <v>0</v>
      </c>
      <c r="K120" s="4">
        <v>0</v>
      </c>
      <c r="L120" s="14">
        <f>SUM(Tabla5629011814617420223025834[[#This Row],[S. BASE]:[PELIGRO]])</f>
        <v>28134.68</v>
      </c>
    </row>
    <row r="121" spans="1:12" x14ac:dyDescent="0.3">
      <c r="A121" s="12" t="s">
        <v>157</v>
      </c>
      <c r="B121" s="4" t="s">
        <v>35</v>
      </c>
      <c r="C121" s="4" t="s">
        <v>144</v>
      </c>
      <c r="D121" s="4" t="s">
        <v>37</v>
      </c>
      <c r="E121" s="13">
        <v>15832.87</v>
      </c>
      <c r="F121" s="13">
        <v>12301.81</v>
      </c>
      <c r="G121" s="4">
        <v>0</v>
      </c>
      <c r="H121" s="4">
        <v>0</v>
      </c>
      <c r="I121" s="13">
        <v>0</v>
      </c>
      <c r="J121" s="4">
        <v>0</v>
      </c>
      <c r="K121" s="4">
        <v>0</v>
      </c>
      <c r="L121" s="14">
        <f>SUM(Tabla5629011814617420223025834[[#This Row],[S. BASE]:[PELIGRO]])</f>
        <v>28134.68</v>
      </c>
    </row>
    <row r="122" spans="1:12" ht="14.4" thickBot="1" x14ac:dyDescent="0.35">
      <c r="A122" s="15" t="s">
        <v>158</v>
      </c>
      <c r="B122" s="16" t="s">
        <v>148</v>
      </c>
      <c r="C122" s="16" t="s">
        <v>144</v>
      </c>
      <c r="D122" s="16" t="s">
        <v>37</v>
      </c>
      <c r="E122" s="17">
        <v>15832.87</v>
      </c>
      <c r="F122" s="17">
        <v>12301.81</v>
      </c>
      <c r="G122" s="16">
        <v>0</v>
      </c>
      <c r="H122" s="16">
        <v>0</v>
      </c>
      <c r="I122" s="17">
        <v>2876.93</v>
      </c>
      <c r="J122" s="16">
        <v>0</v>
      </c>
      <c r="K122" s="16">
        <v>0</v>
      </c>
      <c r="L122" s="18">
        <f>SUM(Tabla5629011814617420223025834[[#This Row],[S. BASE]:[PELIGRO]])</f>
        <v>31011.61</v>
      </c>
    </row>
    <row r="124" spans="1:12" x14ac:dyDescent="0.3">
      <c r="A124" s="42" t="s">
        <v>159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</row>
    <row r="125" spans="1:12" ht="14.4" thickBot="1" x14ac:dyDescent="0.35"/>
    <row r="126" spans="1:12" ht="14.4" thickBot="1" x14ac:dyDescent="0.35">
      <c r="A126" s="5" t="s">
        <v>2</v>
      </c>
      <c r="B126" s="6" t="s">
        <v>3</v>
      </c>
      <c r="C126" s="6" t="s">
        <v>4</v>
      </c>
      <c r="D126" s="6" t="s">
        <v>5</v>
      </c>
      <c r="E126" s="6" t="s">
        <v>6</v>
      </c>
      <c r="F126" s="6" t="s">
        <v>7</v>
      </c>
      <c r="G126" s="6" t="s">
        <v>8</v>
      </c>
      <c r="H126" s="6" t="s">
        <v>9</v>
      </c>
      <c r="I126" s="6" t="s">
        <v>10</v>
      </c>
      <c r="J126" s="6" t="s">
        <v>11</v>
      </c>
      <c r="K126" s="6" t="s">
        <v>12</v>
      </c>
      <c r="L126" s="7" t="s">
        <v>13</v>
      </c>
    </row>
    <row r="127" spans="1:12" x14ac:dyDescent="0.3">
      <c r="A127" s="8" t="s">
        <v>160</v>
      </c>
      <c r="B127" s="9" t="s">
        <v>45</v>
      </c>
      <c r="C127" s="9" t="s">
        <v>161</v>
      </c>
      <c r="D127" s="9" t="s">
        <v>47</v>
      </c>
      <c r="E127" s="10">
        <v>19515.560000000001</v>
      </c>
      <c r="F127" s="10">
        <v>30004.42</v>
      </c>
      <c r="G127" s="10">
        <v>3452.69</v>
      </c>
      <c r="H127" s="10">
        <v>5123.6099999999997</v>
      </c>
      <c r="I127" s="9">
        <v>0</v>
      </c>
      <c r="J127" s="9">
        <v>0</v>
      </c>
      <c r="K127" s="9">
        <v>0</v>
      </c>
      <c r="L127" s="11">
        <f>SUM(Tabla6639111914717520323125935[[#This Row],[S. BASE]:[PELIGRO]])</f>
        <v>58096.28</v>
      </c>
    </row>
    <row r="128" spans="1:12" x14ac:dyDescent="0.3">
      <c r="A128" s="12" t="s">
        <v>162</v>
      </c>
      <c r="B128" s="4" t="s">
        <v>78</v>
      </c>
      <c r="C128" s="4" t="s">
        <v>79</v>
      </c>
      <c r="D128" s="4" t="s">
        <v>29</v>
      </c>
      <c r="E128" s="13">
        <v>16864.82</v>
      </c>
      <c r="F128" s="13">
        <v>15527.28</v>
      </c>
      <c r="G128" s="4">
        <v>0</v>
      </c>
      <c r="H128" s="4">
        <v>0</v>
      </c>
      <c r="I128" s="13">
        <v>2876.93</v>
      </c>
      <c r="J128" s="4">
        <v>0</v>
      </c>
      <c r="K128" s="4">
        <v>0</v>
      </c>
      <c r="L128" s="14">
        <f>SUM(Tabla6639111914717520323125935[[#This Row],[S. BASE]:[PELIGRO]])</f>
        <v>35269.03</v>
      </c>
    </row>
    <row r="129" spans="1:13" ht="14.4" thickBot="1" x14ac:dyDescent="0.35">
      <c r="A129" s="15" t="s">
        <v>163</v>
      </c>
      <c r="B129" s="16" t="s">
        <v>78</v>
      </c>
      <c r="C129" s="16" t="s">
        <v>79</v>
      </c>
      <c r="D129" s="16" t="s">
        <v>29</v>
      </c>
      <c r="E129" s="17">
        <v>16864.82</v>
      </c>
      <c r="F129" s="17">
        <v>15527.28</v>
      </c>
      <c r="G129" s="16">
        <v>0</v>
      </c>
      <c r="H129" s="16">
        <v>0</v>
      </c>
      <c r="I129" s="17">
        <v>2876.93</v>
      </c>
      <c r="J129" s="16">
        <v>0</v>
      </c>
      <c r="K129" s="16">
        <v>0</v>
      </c>
      <c r="L129" s="18">
        <f>SUM(Tabla6639111914717520323125935[[#This Row],[S. BASE]:[PELIGRO]])</f>
        <v>35269.03</v>
      </c>
    </row>
    <row r="131" spans="1:13" x14ac:dyDescent="0.3">
      <c r="A131" s="42" t="s">
        <v>164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</row>
    <row r="132" spans="1:13" ht="14.4" thickBot="1" x14ac:dyDescent="0.35"/>
    <row r="133" spans="1:13" ht="14.4" thickBot="1" x14ac:dyDescent="0.35">
      <c r="A133" s="22" t="s">
        <v>2</v>
      </c>
      <c r="B133" s="23" t="s">
        <v>3</v>
      </c>
      <c r="C133" s="23" t="s">
        <v>4</v>
      </c>
      <c r="D133" s="23" t="s">
        <v>5</v>
      </c>
      <c r="E133" s="23" t="s">
        <v>165</v>
      </c>
      <c r="F133" s="23" t="s">
        <v>6</v>
      </c>
      <c r="G133" s="23" t="s">
        <v>7</v>
      </c>
      <c r="H133" s="23" t="s">
        <v>8</v>
      </c>
      <c r="I133" s="23" t="s">
        <v>9</v>
      </c>
      <c r="J133" s="24" t="s">
        <v>10</v>
      </c>
      <c r="K133" s="23" t="s">
        <v>11</v>
      </c>
      <c r="L133" s="23" t="s">
        <v>12</v>
      </c>
      <c r="M133" s="25" t="s">
        <v>13</v>
      </c>
    </row>
    <row r="134" spans="1:13" x14ac:dyDescent="0.3">
      <c r="A134" s="26" t="s">
        <v>166</v>
      </c>
      <c r="B134" s="20" t="s">
        <v>45</v>
      </c>
      <c r="C134" s="20" t="s">
        <v>167</v>
      </c>
      <c r="D134" s="20" t="s">
        <v>47</v>
      </c>
      <c r="E134" s="20"/>
      <c r="F134" s="27">
        <v>19515.560000000001</v>
      </c>
      <c r="G134" s="27">
        <v>30004.42</v>
      </c>
      <c r="H134" s="20">
        <v>0</v>
      </c>
      <c r="I134" s="20">
        <v>0</v>
      </c>
      <c r="J134" s="27">
        <v>0</v>
      </c>
      <c r="K134" s="20">
        <v>0</v>
      </c>
      <c r="L134" s="20">
        <v>0</v>
      </c>
      <c r="M134" s="28">
        <f>SUM(Tabla7649212014817620423226036[[#This Row],[S. BASE]:[PELIGRO]])</f>
        <v>49519.979999999996</v>
      </c>
    </row>
    <row r="135" spans="1:13" x14ac:dyDescent="0.3">
      <c r="A135" s="29" t="s">
        <v>168</v>
      </c>
      <c r="B135" s="21" t="s">
        <v>45</v>
      </c>
      <c r="C135" s="21" t="s">
        <v>169</v>
      </c>
      <c r="D135" s="21" t="s">
        <v>47</v>
      </c>
      <c r="E135" s="21"/>
      <c r="F135" s="30">
        <v>19515.560000000001</v>
      </c>
      <c r="G135" s="30">
        <v>30004.42</v>
      </c>
      <c r="H135" s="30">
        <v>3206.44</v>
      </c>
      <c r="I135" s="30">
        <v>8458.7000000000007</v>
      </c>
      <c r="J135" s="21">
        <v>0</v>
      </c>
      <c r="K135" s="21">
        <v>0</v>
      </c>
      <c r="L135" s="21">
        <v>0</v>
      </c>
      <c r="M135" s="31">
        <f t="shared" ref="M135:M154" si="0">SUM(F135,G135,H135,I135,J135,K135)</f>
        <v>61185.119999999995</v>
      </c>
    </row>
    <row r="136" spans="1:13" x14ac:dyDescent="0.3">
      <c r="A136" s="29" t="s">
        <v>170</v>
      </c>
      <c r="B136" s="21" t="s">
        <v>45</v>
      </c>
      <c r="C136" s="21" t="s">
        <v>171</v>
      </c>
      <c r="D136" s="21" t="s">
        <v>47</v>
      </c>
      <c r="E136" s="21"/>
      <c r="F136" s="30">
        <v>19515.560000000001</v>
      </c>
      <c r="G136" s="30">
        <v>30004.42</v>
      </c>
      <c r="H136" s="30">
        <v>0</v>
      </c>
      <c r="I136" s="30">
        <v>0</v>
      </c>
      <c r="J136" s="30">
        <v>2672.06</v>
      </c>
      <c r="K136" s="21">
        <v>0</v>
      </c>
      <c r="L136" s="21">
        <v>0</v>
      </c>
      <c r="M136" s="31">
        <f t="shared" si="0"/>
        <v>52192.039999999994</v>
      </c>
    </row>
    <row r="137" spans="1:13" x14ac:dyDescent="0.3">
      <c r="A137" s="29" t="s">
        <v>172</v>
      </c>
      <c r="B137" s="21" t="s">
        <v>45</v>
      </c>
      <c r="C137" s="21" t="s">
        <v>171</v>
      </c>
      <c r="D137" s="21" t="s">
        <v>47</v>
      </c>
      <c r="E137" s="21"/>
      <c r="F137" s="30">
        <v>19515.560000000001</v>
      </c>
      <c r="G137" s="30">
        <v>30004.42</v>
      </c>
      <c r="H137" s="30">
        <v>0</v>
      </c>
      <c r="I137" s="30">
        <v>0</v>
      </c>
      <c r="J137" s="30">
        <v>0</v>
      </c>
      <c r="K137" s="21">
        <v>0</v>
      </c>
      <c r="L137" s="21">
        <v>0</v>
      </c>
      <c r="M137" s="31">
        <f t="shared" si="0"/>
        <v>49519.979999999996</v>
      </c>
    </row>
    <row r="138" spans="1:13" x14ac:dyDescent="0.3">
      <c r="A138" s="29" t="s">
        <v>173</v>
      </c>
      <c r="B138" s="21" t="s">
        <v>45</v>
      </c>
      <c r="C138" s="21" t="s">
        <v>171</v>
      </c>
      <c r="D138" s="21" t="s">
        <v>47</v>
      </c>
      <c r="E138" s="21"/>
      <c r="F138" s="30">
        <v>19515.560000000001</v>
      </c>
      <c r="G138" s="30">
        <v>30004.42</v>
      </c>
      <c r="H138" s="30">
        <v>0</v>
      </c>
      <c r="I138" s="30">
        <v>0</v>
      </c>
      <c r="J138" s="30">
        <v>2672.06</v>
      </c>
      <c r="K138" s="21">
        <v>0</v>
      </c>
      <c r="L138" s="21">
        <v>0</v>
      </c>
      <c r="M138" s="31">
        <f t="shared" si="0"/>
        <v>52192.039999999994</v>
      </c>
    </row>
    <row r="139" spans="1:13" x14ac:dyDescent="0.3">
      <c r="A139" s="29" t="s">
        <v>174</v>
      </c>
      <c r="B139" s="21" t="s">
        <v>45</v>
      </c>
      <c r="C139" s="21" t="s">
        <v>175</v>
      </c>
      <c r="D139" s="21" t="s">
        <v>47</v>
      </c>
      <c r="E139" s="21"/>
      <c r="F139" s="30">
        <v>19515.560000000001</v>
      </c>
      <c r="G139" s="30">
        <v>30004.42</v>
      </c>
      <c r="H139" s="30">
        <v>3206.44</v>
      </c>
      <c r="I139" s="30">
        <v>4758.04</v>
      </c>
      <c r="J139" s="30">
        <v>0</v>
      </c>
      <c r="K139" s="21">
        <v>0</v>
      </c>
      <c r="L139" s="21">
        <v>0</v>
      </c>
      <c r="M139" s="31">
        <f t="shared" si="0"/>
        <v>57484.46</v>
      </c>
    </row>
    <row r="140" spans="1:13" x14ac:dyDescent="0.3">
      <c r="A140" s="29" t="s">
        <v>176</v>
      </c>
      <c r="B140" s="21" t="s">
        <v>45</v>
      </c>
      <c r="C140" s="21" t="s">
        <v>171</v>
      </c>
      <c r="D140" s="21" t="s">
        <v>47</v>
      </c>
      <c r="E140" s="21"/>
      <c r="F140" s="30">
        <v>19515.560000000001</v>
      </c>
      <c r="G140" s="30">
        <v>30004.42</v>
      </c>
      <c r="H140" s="30">
        <v>0</v>
      </c>
      <c r="I140" s="30">
        <v>0</v>
      </c>
      <c r="J140" s="30">
        <v>0</v>
      </c>
      <c r="K140" s="21">
        <v>0</v>
      </c>
      <c r="L140" s="21">
        <v>0</v>
      </c>
      <c r="M140" s="31">
        <f t="shared" si="0"/>
        <v>49519.979999999996</v>
      </c>
    </row>
    <row r="141" spans="1:13" x14ac:dyDescent="0.3">
      <c r="A141" s="29" t="s">
        <v>177</v>
      </c>
      <c r="B141" s="21" t="s">
        <v>45</v>
      </c>
      <c r="C141" s="21" t="s">
        <v>171</v>
      </c>
      <c r="D141" s="21" t="s">
        <v>47</v>
      </c>
      <c r="E141" s="21"/>
      <c r="F141" s="30">
        <v>19515.560000000001</v>
      </c>
      <c r="G141" s="30">
        <v>30004.42</v>
      </c>
      <c r="H141" s="30">
        <v>0</v>
      </c>
      <c r="I141" s="30">
        <v>0</v>
      </c>
      <c r="J141" s="30">
        <v>2672.06</v>
      </c>
      <c r="K141" s="21">
        <v>0</v>
      </c>
      <c r="L141" s="21">
        <v>0</v>
      </c>
      <c r="M141" s="31">
        <f t="shared" si="0"/>
        <v>52192.039999999994</v>
      </c>
    </row>
    <row r="142" spans="1:13" x14ac:dyDescent="0.3">
      <c r="A142" s="29" t="s">
        <v>178</v>
      </c>
      <c r="B142" s="21" t="s">
        <v>106</v>
      </c>
      <c r="C142" s="21" t="s">
        <v>179</v>
      </c>
      <c r="D142" s="21" t="s">
        <v>23</v>
      </c>
      <c r="E142" s="21">
        <v>24</v>
      </c>
      <c r="F142" s="30">
        <v>11826.21</v>
      </c>
      <c r="G142" s="30">
        <v>14042.06</v>
      </c>
      <c r="H142" s="21">
        <v>0</v>
      </c>
      <c r="I142" s="21">
        <v>0</v>
      </c>
      <c r="J142" s="30">
        <v>0</v>
      </c>
      <c r="K142" s="21">
        <v>0</v>
      </c>
      <c r="L142" s="21">
        <v>0</v>
      </c>
      <c r="M142" s="31">
        <f t="shared" si="0"/>
        <v>25868.269999999997</v>
      </c>
    </row>
    <row r="143" spans="1:13" x14ac:dyDescent="0.3">
      <c r="A143" s="29" t="s">
        <v>180</v>
      </c>
      <c r="B143" s="21" t="s">
        <v>106</v>
      </c>
      <c r="C143" s="21" t="s">
        <v>179</v>
      </c>
      <c r="D143" s="21" t="s">
        <v>23</v>
      </c>
      <c r="E143" s="21">
        <v>13</v>
      </c>
      <c r="F143" s="30">
        <v>6405.86</v>
      </c>
      <c r="G143" s="30">
        <v>7606.12</v>
      </c>
      <c r="H143" s="21">
        <v>0</v>
      </c>
      <c r="I143" s="21">
        <v>0</v>
      </c>
      <c r="J143" s="30">
        <v>0</v>
      </c>
      <c r="K143" s="21">
        <v>0</v>
      </c>
      <c r="L143" s="21">
        <v>0</v>
      </c>
      <c r="M143" s="31">
        <f t="shared" si="0"/>
        <v>14011.98</v>
      </c>
    </row>
    <row r="144" spans="1:13" x14ac:dyDescent="0.3">
      <c r="A144" s="29" t="s">
        <v>181</v>
      </c>
      <c r="B144" s="21" t="s">
        <v>106</v>
      </c>
      <c r="C144" s="21" t="s">
        <v>179</v>
      </c>
      <c r="D144" s="21" t="s">
        <v>23</v>
      </c>
      <c r="E144" s="21"/>
      <c r="F144" s="30">
        <v>17246.55</v>
      </c>
      <c r="G144" s="30">
        <v>20478.009999999998</v>
      </c>
      <c r="H144" s="21">
        <v>0</v>
      </c>
      <c r="I144" s="21">
        <v>0</v>
      </c>
      <c r="J144" s="30">
        <v>2876.93</v>
      </c>
      <c r="K144" s="21">
        <v>0</v>
      </c>
      <c r="L144" s="21">
        <v>0</v>
      </c>
      <c r="M144" s="31">
        <f t="shared" si="0"/>
        <v>40601.49</v>
      </c>
    </row>
    <row r="145" spans="1:13" x14ac:dyDescent="0.3">
      <c r="A145" s="29" t="s">
        <v>182</v>
      </c>
      <c r="B145" s="21" t="s">
        <v>106</v>
      </c>
      <c r="C145" s="21" t="s">
        <v>179</v>
      </c>
      <c r="D145" s="21" t="s">
        <v>23</v>
      </c>
      <c r="E145" s="21"/>
      <c r="F145" s="30">
        <v>17246.55</v>
      </c>
      <c r="G145" s="30">
        <v>20478.009999999998</v>
      </c>
      <c r="H145" s="21">
        <v>0</v>
      </c>
      <c r="I145" s="21">
        <v>0</v>
      </c>
      <c r="J145" s="30">
        <v>2876.93</v>
      </c>
      <c r="K145" s="21">
        <v>0</v>
      </c>
      <c r="L145" s="21">
        <v>0</v>
      </c>
      <c r="M145" s="31">
        <f t="shared" si="0"/>
        <v>40601.49</v>
      </c>
    </row>
    <row r="146" spans="1:13" x14ac:dyDescent="0.3">
      <c r="A146" s="29" t="s">
        <v>183</v>
      </c>
      <c r="B146" s="21" t="s">
        <v>106</v>
      </c>
      <c r="C146" s="21" t="s">
        <v>179</v>
      </c>
      <c r="D146" s="21" t="s">
        <v>23</v>
      </c>
      <c r="E146" s="21">
        <v>25.5</v>
      </c>
      <c r="F146" s="30">
        <v>12565.34</v>
      </c>
      <c r="G146" s="30">
        <v>14919.69</v>
      </c>
      <c r="H146" s="21">
        <v>0</v>
      </c>
      <c r="I146" s="21">
        <v>0</v>
      </c>
      <c r="J146" s="30">
        <v>2096.12</v>
      </c>
      <c r="K146" s="21">
        <v>0</v>
      </c>
      <c r="L146" s="21">
        <v>0</v>
      </c>
      <c r="M146" s="31">
        <f t="shared" si="0"/>
        <v>29581.149999999998</v>
      </c>
    </row>
    <row r="147" spans="1:13" x14ac:dyDescent="0.3">
      <c r="A147" s="29" t="s">
        <v>184</v>
      </c>
      <c r="B147" s="21" t="s">
        <v>106</v>
      </c>
      <c r="C147" s="21" t="s">
        <v>179</v>
      </c>
      <c r="D147" s="21" t="s">
        <v>23</v>
      </c>
      <c r="E147" s="21"/>
      <c r="F147" s="30">
        <v>17246.55</v>
      </c>
      <c r="G147" s="30">
        <v>20478.009999999998</v>
      </c>
      <c r="H147" s="21">
        <v>0</v>
      </c>
      <c r="I147" s="21">
        <v>0</v>
      </c>
      <c r="J147" s="30">
        <v>2876.93</v>
      </c>
      <c r="K147" s="21">
        <v>0</v>
      </c>
      <c r="L147" s="21">
        <v>0</v>
      </c>
      <c r="M147" s="31">
        <f t="shared" si="0"/>
        <v>40601.49</v>
      </c>
    </row>
    <row r="148" spans="1:13" x14ac:dyDescent="0.3">
      <c r="A148" s="29" t="s">
        <v>185</v>
      </c>
      <c r="B148" s="21" t="s">
        <v>106</v>
      </c>
      <c r="C148" s="21" t="s">
        <v>179</v>
      </c>
      <c r="D148" s="21" t="s">
        <v>23</v>
      </c>
      <c r="E148" s="21">
        <v>22</v>
      </c>
      <c r="F148" s="30">
        <v>10840.69</v>
      </c>
      <c r="G148" s="30">
        <v>12871.89</v>
      </c>
      <c r="H148" s="21">
        <v>0</v>
      </c>
      <c r="I148" s="21">
        <v>0</v>
      </c>
      <c r="J148" s="30">
        <v>0</v>
      </c>
      <c r="K148" s="21">
        <v>0</v>
      </c>
      <c r="L148" s="21">
        <v>0</v>
      </c>
      <c r="M148" s="31">
        <f t="shared" si="0"/>
        <v>23712.58</v>
      </c>
    </row>
    <row r="149" spans="1:13" x14ac:dyDescent="0.3">
      <c r="A149" s="29" t="s">
        <v>186</v>
      </c>
      <c r="B149" s="21" t="s">
        <v>106</v>
      </c>
      <c r="C149" s="21" t="s">
        <v>179</v>
      </c>
      <c r="D149" s="21" t="s">
        <v>23</v>
      </c>
      <c r="E149" s="21">
        <v>26</v>
      </c>
      <c r="F149" s="30">
        <v>12811.72</v>
      </c>
      <c r="G149" s="30">
        <v>15212.24</v>
      </c>
      <c r="H149" s="21">
        <v>0</v>
      </c>
      <c r="I149" s="21">
        <v>0</v>
      </c>
      <c r="J149" s="30">
        <v>2136.94</v>
      </c>
      <c r="K149" s="21">
        <v>0</v>
      </c>
      <c r="L149" s="21">
        <v>0</v>
      </c>
      <c r="M149" s="31">
        <f t="shared" si="0"/>
        <v>30160.899999999998</v>
      </c>
    </row>
    <row r="150" spans="1:13" x14ac:dyDescent="0.3">
      <c r="A150" s="29" t="s">
        <v>187</v>
      </c>
      <c r="B150" s="21" t="s">
        <v>106</v>
      </c>
      <c r="C150" s="21" t="s">
        <v>179</v>
      </c>
      <c r="D150" s="21" t="s">
        <v>23</v>
      </c>
      <c r="E150" s="21">
        <v>24</v>
      </c>
      <c r="F150" s="30">
        <v>11826.21</v>
      </c>
      <c r="G150" s="30">
        <v>14042.06</v>
      </c>
      <c r="H150" s="21">
        <v>0</v>
      </c>
      <c r="I150" s="21">
        <v>0</v>
      </c>
      <c r="J150" s="30">
        <v>1973.52</v>
      </c>
      <c r="K150" s="21">
        <v>0</v>
      </c>
      <c r="L150" s="21">
        <v>0</v>
      </c>
      <c r="M150" s="31">
        <f t="shared" si="0"/>
        <v>27841.789999999997</v>
      </c>
    </row>
    <row r="151" spans="1:13" x14ac:dyDescent="0.3">
      <c r="A151" s="29" t="s">
        <v>188</v>
      </c>
      <c r="B151" s="21" t="s">
        <v>106</v>
      </c>
      <c r="C151" s="21" t="s">
        <v>179</v>
      </c>
      <c r="D151" s="21" t="s">
        <v>23</v>
      </c>
      <c r="E151" s="21"/>
      <c r="F151" s="30">
        <v>17246.55</v>
      </c>
      <c r="G151" s="30">
        <v>20478.009999999998</v>
      </c>
      <c r="H151" s="21">
        <v>0</v>
      </c>
      <c r="I151" s="21">
        <v>0</v>
      </c>
      <c r="J151" s="30">
        <v>0</v>
      </c>
      <c r="K151" s="21">
        <v>0</v>
      </c>
      <c r="L151" s="21">
        <v>0</v>
      </c>
      <c r="M151" s="31">
        <f t="shared" si="0"/>
        <v>37724.559999999998</v>
      </c>
    </row>
    <row r="152" spans="1:13" x14ac:dyDescent="0.3">
      <c r="A152" s="29" t="s">
        <v>189</v>
      </c>
      <c r="B152" s="21" t="s">
        <v>106</v>
      </c>
      <c r="C152" s="21" t="s">
        <v>179</v>
      </c>
      <c r="D152" s="21" t="s">
        <v>23</v>
      </c>
      <c r="E152" s="21">
        <v>25.5</v>
      </c>
      <c r="F152" s="30">
        <v>12565.34</v>
      </c>
      <c r="G152" s="30">
        <v>14919.69</v>
      </c>
      <c r="H152" s="21">
        <v>0</v>
      </c>
      <c r="I152" s="21">
        <v>0</v>
      </c>
      <c r="J152" s="30">
        <v>0</v>
      </c>
      <c r="K152" s="21">
        <v>0</v>
      </c>
      <c r="L152" s="21">
        <v>0</v>
      </c>
      <c r="M152" s="31">
        <f t="shared" si="0"/>
        <v>27485.03</v>
      </c>
    </row>
    <row r="153" spans="1:13" x14ac:dyDescent="0.3">
      <c r="A153" s="29" t="s">
        <v>190</v>
      </c>
      <c r="B153" s="21" t="s">
        <v>106</v>
      </c>
      <c r="C153" s="21" t="s">
        <v>179</v>
      </c>
      <c r="D153" s="21" t="s">
        <v>23</v>
      </c>
      <c r="E153" s="21"/>
      <c r="F153" s="30">
        <v>17246.55</v>
      </c>
      <c r="G153" s="30">
        <v>20478.009999999998</v>
      </c>
      <c r="H153" s="21">
        <v>0</v>
      </c>
      <c r="I153" s="21">
        <v>0</v>
      </c>
      <c r="J153" s="30">
        <v>2876.93</v>
      </c>
      <c r="K153" s="21">
        <v>0</v>
      </c>
      <c r="L153" s="21">
        <v>0</v>
      </c>
      <c r="M153" s="31">
        <f t="shared" si="0"/>
        <v>40601.49</v>
      </c>
    </row>
    <row r="154" spans="1:13" x14ac:dyDescent="0.3">
      <c r="A154" s="29" t="s">
        <v>191</v>
      </c>
      <c r="B154" s="21" t="s">
        <v>106</v>
      </c>
      <c r="C154" s="21" t="s">
        <v>179</v>
      </c>
      <c r="D154" s="21" t="s">
        <v>23</v>
      </c>
      <c r="E154" s="21"/>
      <c r="F154" s="30">
        <v>17246.55</v>
      </c>
      <c r="G154" s="30">
        <v>20478.009999999998</v>
      </c>
      <c r="H154" s="21">
        <v>0</v>
      </c>
      <c r="I154" s="21">
        <v>0</v>
      </c>
      <c r="J154" s="30">
        <v>0</v>
      </c>
      <c r="K154" s="21">
        <v>0</v>
      </c>
      <c r="L154" s="21">
        <v>0</v>
      </c>
      <c r="M154" s="31">
        <f t="shared" si="0"/>
        <v>37724.559999999998</v>
      </c>
    </row>
    <row r="155" spans="1:13" x14ac:dyDescent="0.3">
      <c r="A155" s="29" t="s">
        <v>192</v>
      </c>
      <c r="B155" s="21" t="s">
        <v>106</v>
      </c>
      <c r="C155" s="21" t="s">
        <v>179</v>
      </c>
      <c r="D155" s="21" t="s">
        <v>23</v>
      </c>
      <c r="E155" s="21">
        <v>30</v>
      </c>
      <c r="F155" s="30">
        <v>14782.76</v>
      </c>
      <c r="G155" s="30">
        <v>17552.580000000002</v>
      </c>
      <c r="H155" s="21">
        <v>0</v>
      </c>
      <c r="I155" s="21">
        <v>0</v>
      </c>
      <c r="J155" s="30">
        <v>0</v>
      </c>
      <c r="K155" s="21">
        <v>0</v>
      </c>
      <c r="L155" s="21">
        <v>0</v>
      </c>
      <c r="M155" s="32">
        <f>SUM(Tabla7649212014817620423226036[[#This Row],[S. BASE]:[COM.ACT.]])</f>
        <v>32335.340000000004</v>
      </c>
    </row>
    <row r="156" spans="1:13" x14ac:dyDescent="0.3">
      <c r="A156" s="29" t="s">
        <v>193</v>
      </c>
      <c r="B156" s="21" t="s">
        <v>106</v>
      </c>
      <c r="C156" s="21" t="s">
        <v>179</v>
      </c>
      <c r="D156" s="21" t="s">
        <v>23</v>
      </c>
      <c r="E156" s="21"/>
      <c r="F156" s="30">
        <v>17246.55</v>
      </c>
      <c r="G156" s="30">
        <v>20478.009999999998</v>
      </c>
      <c r="H156" s="21">
        <v>0</v>
      </c>
      <c r="I156" s="21">
        <v>0</v>
      </c>
      <c r="J156" s="30">
        <v>2876.93</v>
      </c>
      <c r="K156" s="21">
        <v>0</v>
      </c>
      <c r="L156" s="21">
        <v>0</v>
      </c>
      <c r="M156" s="31">
        <f t="shared" ref="M156:M198" si="1">SUM(F156,G156,H156,I156,J156,K156)</f>
        <v>40601.49</v>
      </c>
    </row>
    <row r="157" spans="1:13" x14ac:dyDescent="0.3">
      <c r="A157" s="29" t="s">
        <v>194</v>
      </c>
      <c r="B157" s="21" t="s">
        <v>106</v>
      </c>
      <c r="C157" s="21" t="s">
        <v>179</v>
      </c>
      <c r="D157" s="21" t="s">
        <v>23</v>
      </c>
      <c r="E157" s="21"/>
      <c r="F157" s="30">
        <v>17246.55</v>
      </c>
      <c r="G157" s="30">
        <v>20478.009999999998</v>
      </c>
      <c r="H157" s="21">
        <v>0</v>
      </c>
      <c r="I157" s="21">
        <v>0</v>
      </c>
      <c r="J157" s="30">
        <v>2876.93</v>
      </c>
      <c r="K157" s="21">
        <v>0</v>
      </c>
      <c r="L157" s="21">
        <v>0</v>
      </c>
      <c r="M157" s="31">
        <f t="shared" si="1"/>
        <v>40601.49</v>
      </c>
    </row>
    <row r="158" spans="1:13" x14ac:dyDescent="0.3">
      <c r="A158" s="29" t="s">
        <v>195</v>
      </c>
      <c r="B158" s="21" t="s">
        <v>106</v>
      </c>
      <c r="C158" s="21" t="s">
        <v>179</v>
      </c>
      <c r="D158" s="21" t="s">
        <v>23</v>
      </c>
      <c r="E158" s="21"/>
      <c r="F158" s="30">
        <v>17246.55</v>
      </c>
      <c r="G158" s="30">
        <v>20478.009999999998</v>
      </c>
      <c r="H158" s="21">
        <v>0</v>
      </c>
      <c r="I158" s="21">
        <v>0</v>
      </c>
      <c r="J158" s="30">
        <v>2876.93</v>
      </c>
      <c r="K158" s="21">
        <v>0</v>
      </c>
      <c r="L158" s="21">
        <v>0</v>
      </c>
      <c r="M158" s="31">
        <f t="shared" si="1"/>
        <v>40601.49</v>
      </c>
    </row>
    <row r="159" spans="1:13" x14ac:dyDescent="0.3">
      <c r="A159" s="29" t="s">
        <v>196</v>
      </c>
      <c r="B159" s="21" t="s">
        <v>106</v>
      </c>
      <c r="C159" s="21" t="s">
        <v>179</v>
      </c>
      <c r="D159" s="21" t="s">
        <v>23</v>
      </c>
      <c r="E159" s="21"/>
      <c r="F159" s="30">
        <v>17246.55</v>
      </c>
      <c r="G159" s="30">
        <v>20478.009999999998</v>
      </c>
      <c r="H159" s="21">
        <v>0</v>
      </c>
      <c r="I159" s="21">
        <v>0</v>
      </c>
      <c r="J159" s="30">
        <v>2876.93</v>
      </c>
      <c r="K159" s="21">
        <v>0</v>
      </c>
      <c r="L159" s="21">
        <v>0</v>
      </c>
      <c r="M159" s="31">
        <f t="shared" si="1"/>
        <v>40601.49</v>
      </c>
    </row>
    <row r="160" spans="1:13" x14ac:dyDescent="0.3">
      <c r="A160" s="29" t="s">
        <v>197</v>
      </c>
      <c r="B160" s="21" t="s">
        <v>106</v>
      </c>
      <c r="C160" s="21" t="s">
        <v>179</v>
      </c>
      <c r="D160" s="21" t="s">
        <v>23</v>
      </c>
      <c r="E160" s="21">
        <v>30</v>
      </c>
      <c r="F160" s="30">
        <v>14782.76</v>
      </c>
      <c r="G160" s="30">
        <v>17552.580000000002</v>
      </c>
      <c r="H160" s="21">
        <v>0</v>
      </c>
      <c r="I160" s="21">
        <v>0</v>
      </c>
      <c r="J160" s="30">
        <v>2468.5100000000002</v>
      </c>
      <c r="K160" s="21">
        <v>0</v>
      </c>
      <c r="L160" s="21">
        <v>0</v>
      </c>
      <c r="M160" s="31">
        <f t="shared" si="1"/>
        <v>34803.850000000006</v>
      </c>
    </row>
    <row r="161" spans="1:13" x14ac:dyDescent="0.3">
      <c r="A161" s="29" t="s">
        <v>198</v>
      </c>
      <c r="B161" s="21" t="s">
        <v>106</v>
      </c>
      <c r="C161" s="21" t="s">
        <v>179</v>
      </c>
      <c r="D161" s="21" t="s">
        <v>23</v>
      </c>
      <c r="E161" s="21">
        <v>10</v>
      </c>
      <c r="F161" s="30">
        <v>4927.59</v>
      </c>
      <c r="G161" s="30">
        <v>5850.86</v>
      </c>
      <c r="H161" s="21">
        <v>0</v>
      </c>
      <c r="I161" s="21">
        <v>0</v>
      </c>
      <c r="J161" s="30">
        <v>0</v>
      </c>
      <c r="K161" s="21">
        <v>0</v>
      </c>
      <c r="L161" s="21">
        <v>0</v>
      </c>
      <c r="M161" s="31">
        <f t="shared" si="1"/>
        <v>10778.45</v>
      </c>
    </row>
    <row r="162" spans="1:13" x14ac:dyDescent="0.3">
      <c r="A162" s="29" t="s">
        <v>199</v>
      </c>
      <c r="B162" s="21" t="s">
        <v>106</v>
      </c>
      <c r="C162" s="21" t="s">
        <v>179</v>
      </c>
      <c r="D162" s="21" t="s">
        <v>23</v>
      </c>
      <c r="E162" s="21"/>
      <c r="F162" s="30">
        <v>17246.55</v>
      </c>
      <c r="G162" s="30">
        <v>20478.009999999998</v>
      </c>
      <c r="H162" s="21">
        <v>0</v>
      </c>
      <c r="I162" s="21">
        <v>0</v>
      </c>
      <c r="J162" s="30">
        <v>2876.93</v>
      </c>
      <c r="K162" s="21">
        <v>0</v>
      </c>
      <c r="L162" s="21">
        <v>0</v>
      </c>
      <c r="M162" s="31">
        <f t="shared" si="1"/>
        <v>40601.49</v>
      </c>
    </row>
    <row r="163" spans="1:13" x14ac:dyDescent="0.3">
      <c r="A163" s="29" t="s">
        <v>200</v>
      </c>
      <c r="B163" s="21" t="s">
        <v>106</v>
      </c>
      <c r="C163" s="21" t="s">
        <v>201</v>
      </c>
      <c r="D163" s="21" t="s">
        <v>23</v>
      </c>
      <c r="E163" s="21"/>
      <c r="F163" s="30">
        <v>17246.55</v>
      </c>
      <c r="G163" s="30">
        <v>20478.009999999998</v>
      </c>
      <c r="H163" s="30">
        <v>3452.69</v>
      </c>
      <c r="I163" s="30">
        <v>5123.6099999999997</v>
      </c>
      <c r="J163" s="21">
        <v>0</v>
      </c>
      <c r="K163" s="21">
        <v>0</v>
      </c>
      <c r="L163" s="21">
        <v>0</v>
      </c>
      <c r="M163" s="31">
        <f t="shared" si="1"/>
        <v>46300.86</v>
      </c>
    </row>
    <row r="164" spans="1:13" x14ac:dyDescent="0.3">
      <c r="A164" s="29" t="s">
        <v>202</v>
      </c>
      <c r="B164" s="21" t="s">
        <v>106</v>
      </c>
      <c r="C164" s="21" t="s">
        <v>179</v>
      </c>
      <c r="D164" s="21" t="s">
        <v>23</v>
      </c>
      <c r="E164" s="21"/>
      <c r="F164" s="30">
        <v>17246.55</v>
      </c>
      <c r="G164" s="30">
        <v>20478.009999999998</v>
      </c>
      <c r="H164" s="30">
        <v>3452.69</v>
      </c>
      <c r="I164" s="30">
        <v>3205.81</v>
      </c>
      <c r="J164" s="21">
        <v>0</v>
      </c>
      <c r="K164" s="21">
        <v>0</v>
      </c>
      <c r="L164" s="21">
        <v>0</v>
      </c>
      <c r="M164" s="31">
        <f t="shared" si="1"/>
        <v>44383.06</v>
      </c>
    </row>
    <row r="165" spans="1:13" x14ac:dyDescent="0.3">
      <c r="A165" s="29" t="s">
        <v>203</v>
      </c>
      <c r="B165" s="21" t="s">
        <v>106</v>
      </c>
      <c r="C165" s="21" t="s">
        <v>204</v>
      </c>
      <c r="D165" s="21" t="s">
        <v>23</v>
      </c>
      <c r="E165" s="21"/>
      <c r="F165" s="30">
        <v>17246.55</v>
      </c>
      <c r="G165" s="30">
        <v>20478.009999999998</v>
      </c>
      <c r="H165" s="30">
        <v>3452.69</v>
      </c>
      <c r="I165" s="30">
        <v>3205.81</v>
      </c>
      <c r="J165" s="21">
        <v>0</v>
      </c>
      <c r="K165" s="21">
        <v>0</v>
      </c>
      <c r="L165" s="21">
        <v>0</v>
      </c>
      <c r="M165" s="31">
        <f t="shared" si="1"/>
        <v>44383.06</v>
      </c>
    </row>
    <row r="166" spans="1:13" x14ac:dyDescent="0.3">
      <c r="A166" s="29" t="s">
        <v>205</v>
      </c>
      <c r="B166" s="21" t="s">
        <v>106</v>
      </c>
      <c r="C166" s="21" t="s">
        <v>204</v>
      </c>
      <c r="D166" s="21" t="s">
        <v>23</v>
      </c>
      <c r="E166" s="21"/>
      <c r="F166" s="30">
        <v>17246.55</v>
      </c>
      <c r="G166" s="30">
        <v>20478.009999999998</v>
      </c>
      <c r="H166" s="30">
        <v>3452.69</v>
      </c>
      <c r="I166" s="30">
        <v>3205.81</v>
      </c>
      <c r="J166" s="21">
        <v>0</v>
      </c>
      <c r="K166" s="21">
        <v>0</v>
      </c>
      <c r="L166" s="21">
        <v>0</v>
      </c>
      <c r="M166" s="31">
        <f t="shared" si="1"/>
        <v>44383.06</v>
      </c>
    </row>
    <row r="167" spans="1:13" x14ac:dyDescent="0.3">
      <c r="A167" s="29" t="s">
        <v>206</v>
      </c>
      <c r="B167" s="21" t="s">
        <v>106</v>
      </c>
      <c r="C167" s="21" t="s">
        <v>207</v>
      </c>
      <c r="D167" s="21" t="s">
        <v>23</v>
      </c>
      <c r="E167" s="21"/>
      <c r="F167" s="30">
        <v>17246.55</v>
      </c>
      <c r="G167" s="30">
        <v>20478.009999999998</v>
      </c>
      <c r="H167" s="30">
        <v>3452.69</v>
      </c>
      <c r="I167" s="30">
        <v>3205.81</v>
      </c>
      <c r="J167" s="21">
        <v>0</v>
      </c>
      <c r="K167" s="21">
        <v>0</v>
      </c>
      <c r="L167" s="21">
        <v>0</v>
      </c>
      <c r="M167" s="31">
        <f t="shared" si="1"/>
        <v>44383.06</v>
      </c>
    </row>
    <row r="168" spans="1:13" x14ac:dyDescent="0.3">
      <c r="A168" s="29" t="s">
        <v>208</v>
      </c>
      <c r="B168" s="21" t="s">
        <v>106</v>
      </c>
      <c r="C168" s="21" t="s">
        <v>179</v>
      </c>
      <c r="D168" s="21" t="s">
        <v>23</v>
      </c>
      <c r="E168" s="21"/>
      <c r="F168" s="30">
        <v>17246.55</v>
      </c>
      <c r="G168" s="30">
        <v>20478.009999999998</v>
      </c>
      <c r="H168" s="21">
        <v>0</v>
      </c>
      <c r="I168" s="21">
        <v>0</v>
      </c>
      <c r="J168" s="30">
        <v>2876.93</v>
      </c>
      <c r="K168" s="21">
        <v>0</v>
      </c>
      <c r="L168" s="21">
        <v>0</v>
      </c>
      <c r="M168" s="31">
        <f t="shared" si="1"/>
        <v>40601.49</v>
      </c>
    </row>
    <row r="169" spans="1:13" x14ac:dyDescent="0.3">
      <c r="A169" s="29" t="s">
        <v>209</v>
      </c>
      <c r="B169" s="21" t="s">
        <v>106</v>
      </c>
      <c r="C169" s="21" t="s">
        <v>179</v>
      </c>
      <c r="D169" s="21" t="s">
        <v>23</v>
      </c>
      <c r="E169" s="21"/>
      <c r="F169" s="30">
        <v>17246.55</v>
      </c>
      <c r="G169" s="30">
        <v>20478.009999999998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31">
        <f t="shared" si="1"/>
        <v>37724.559999999998</v>
      </c>
    </row>
    <row r="170" spans="1:13" x14ac:dyDescent="0.3">
      <c r="A170" s="29" t="s">
        <v>210</v>
      </c>
      <c r="B170" s="21" t="s">
        <v>106</v>
      </c>
      <c r="C170" s="21" t="s">
        <v>179</v>
      </c>
      <c r="D170" s="21" t="s">
        <v>23</v>
      </c>
      <c r="E170" s="21"/>
      <c r="F170" s="30">
        <v>17246.55</v>
      </c>
      <c r="G170" s="30">
        <v>20478.009999999998</v>
      </c>
      <c r="H170" s="21">
        <v>0</v>
      </c>
      <c r="I170" s="21">
        <v>0</v>
      </c>
      <c r="J170" s="30">
        <v>2876.93</v>
      </c>
      <c r="K170" s="21">
        <v>0</v>
      </c>
      <c r="L170" s="21">
        <v>0</v>
      </c>
      <c r="M170" s="31">
        <f t="shared" si="1"/>
        <v>40601.49</v>
      </c>
    </row>
    <row r="171" spans="1:13" x14ac:dyDescent="0.3">
      <c r="A171" s="29" t="s">
        <v>211</v>
      </c>
      <c r="B171" s="21" t="s">
        <v>106</v>
      </c>
      <c r="C171" s="21" t="s">
        <v>207</v>
      </c>
      <c r="D171" s="21" t="s">
        <v>23</v>
      </c>
      <c r="E171" s="21"/>
      <c r="F171" s="30">
        <v>17246.55</v>
      </c>
      <c r="G171" s="30">
        <v>20478.009999999998</v>
      </c>
      <c r="H171" s="30">
        <v>3452.69</v>
      </c>
      <c r="I171" s="30">
        <v>3205.81</v>
      </c>
      <c r="J171" s="21">
        <v>0</v>
      </c>
      <c r="K171" s="21">
        <v>0</v>
      </c>
      <c r="L171" s="21">
        <v>0</v>
      </c>
      <c r="M171" s="31">
        <f t="shared" si="1"/>
        <v>44383.06</v>
      </c>
    </row>
    <row r="172" spans="1:13" x14ac:dyDescent="0.3">
      <c r="A172" s="29" t="s">
        <v>212</v>
      </c>
      <c r="B172" s="21" t="s">
        <v>106</v>
      </c>
      <c r="C172" s="21" t="s">
        <v>179</v>
      </c>
      <c r="D172" s="21" t="s">
        <v>23</v>
      </c>
      <c r="E172" s="21"/>
      <c r="F172" s="30">
        <v>17246.55</v>
      </c>
      <c r="G172" s="30">
        <v>20478.009999999998</v>
      </c>
      <c r="H172" s="21">
        <v>0</v>
      </c>
      <c r="I172" s="21">
        <v>0</v>
      </c>
      <c r="J172" s="30">
        <v>2876.93</v>
      </c>
      <c r="K172" s="21">
        <v>0</v>
      </c>
      <c r="L172" s="21">
        <v>0</v>
      </c>
      <c r="M172" s="31">
        <f t="shared" si="1"/>
        <v>40601.49</v>
      </c>
    </row>
    <row r="173" spans="1:13" x14ac:dyDescent="0.3">
      <c r="A173" s="29" t="s">
        <v>213</v>
      </c>
      <c r="B173" s="21" t="s">
        <v>106</v>
      </c>
      <c r="C173" s="21" t="s">
        <v>179</v>
      </c>
      <c r="D173" s="21" t="s">
        <v>23</v>
      </c>
      <c r="E173" s="21"/>
      <c r="F173" s="30">
        <v>17246.55</v>
      </c>
      <c r="G173" s="30">
        <v>20478.009999999998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31">
        <f t="shared" si="1"/>
        <v>37724.559999999998</v>
      </c>
    </row>
    <row r="174" spans="1:13" x14ac:dyDescent="0.3">
      <c r="A174" s="29" t="s">
        <v>214</v>
      </c>
      <c r="B174" s="21" t="s">
        <v>106</v>
      </c>
      <c r="C174" s="21" t="s">
        <v>179</v>
      </c>
      <c r="D174" s="21" t="s">
        <v>23</v>
      </c>
      <c r="E174" s="21"/>
      <c r="F174" s="30">
        <v>17246.55</v>
      </c>
      <c r="G174" s="30">
        <v>20478.009999999998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31">
        <f t="shared" si="1"/>
        <v>37724.559999999998</v>
      </c>
    </row>
    <row r="175" spans="1:13" x14ac:dyDescent="0.3">
      <c r="A175" s="29" t="s">
        <v>215</v>
      </c>
      <c r="B175" s="21" t="s">
        <v>106</v>
      </c>
      <c r="C175" s="21" t="s">
        <v>112</v>
      </c>
      <c r="D175" s="21" t="s">
        <v>23</v>
      </c>
      <c r="E175" s="21"/>
      <c r="F175" s="30">
        <v>17246.55</v>
      </c>
      <c r="G175" s="30">
        <v>20478.009999999998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31">
        <f t="shared" si="1"/>
        <v>37724.559999999998</v>
      </c>
    </row>
    <row r="176" spans="1:13" x14ac:dyDescent="0.3">
      <c r="A176" s="29" t="s">
        <v>216</v>
      </c>
      <c r="B176" s="21" t="s">
        <v>106</v>
      </c>
      <c r="C176" s="21" t="s">
        <v>204</v>
      </c>
      <c r="D176" s="21" t="s">
        <v>23</v>
      </c>
      <c r="E176" s="21"/>
      <c r="F176" s="30">
        <v>17246.55</v>
      </c>
      <c r="G176" s="30">
        <v>20478.009999999998</v>
      </c>
      <c r="H176" s="30">
        <v>3452.69</v>
      </c>
      <c r="I176" s="30">
        <v>3205.81</v>
      </c>
      <c r="J176" s="21">
        <v>0</v>
      </c>
      <c r="K176" s="21">
        <v>0</v>
      </c>
      <c r="L176" s="21">
        <v>0</v>
      </c>
      <c r="M176" s="31">
        <f t="shared" si="1"/>
        <v>44383.06</v>
      </c>
    </row>
    <row r="177" spans="1:13" x14ac:dyDescent="0.3">
      <c r="A177" s="29" t="s">
        <v>217</v>
      </c>
      <c r="B177" s="21" t="s">
        <v>106</v>
      </c>
      <c r="C177" s="21" t="s">
        <v>179</v>
      </c>
      <c r="D177" s="21" t="s">
        <v>23</v>
      </c>
      <c r="E177" s="21"/>
      <c r="F177" s="30">
        <v>17246.55</v>
      </c>
      <c r="G177" s="30">
        <v>20478.009999999998</v>
      </c>
      <c r="H177" s="21">
        <v>0</v>
      </c>
      <c r="I177" s="21">
        <v>0</v>
      </c>
      <c r="J177" s="30">
        <v>2876.93</v>
      </c>
      <c r="K177" s="21">
        <v>0</v>
      </c>
      <c r="L177" s="21">
        <v>0</v>
      </c>
      <c r="M177" s="31">
        <f t="shared" si="1"/>
        <v>40601.49</v>
      </c>
    </row>
    <row r="178" spans="1:13" x14ac:dyDescent="0.3">
      <c r="A178" s="29" t="s">
        <v>218</v>
      </c>
      <c r="B178" s="21" t="s">
        <v>106</v>
      </c>
      <c r="C178" s="21" t="s">
        <v>179</v>
      </c>
      <c r="D178" s="21" t="s">
        <v>23</v>
      </c>
      <c r="E178" s="21"/>
      <c r="F178" s="30">
        <v>17246.55</v>
      </c>
      <c r="G178" s="30">
        <v>20478.009999999998</v>
      </c>
      <c r="H178" s="21">
        <v>0</v>
      </c>
      <c r="I178" s="21">
        <v>0</v>
      </c>
      <c r="J178" s="30">
        <v>2876.93</v>
      </c>
      <c r="K178" s="21">
        <v>0</v>
      </c>
      <c r="L178" s="21">
        <v>0</v>
      </c>
      <c r="M178" s="31">
        <f t="shared" si="1"/>
        <v>40601.49</v>
      </c>
    </row>
    <row r="179" spans="1:13" x14ac:dyDescent="0.3">
      <c r="A179" s="29" t="s">
        <v>219</v>
      </c>
      <c r="B179" s="21" t="s">
        <v>106</v>
      </c>
      <c r="C179" s="21" t="s">
        <v>112</v>
      </c>
      <c r="D179" s="21" t="s">
        <v>23</v>
      </c>
      <c r="E179" s="21"/>
      <c r="F179" s="30">
        <v>17246.55</v>
      </c>
      <c r="G179" s="30">
        <v>20478.009999999998</v>
      </c>
      <c r="H179" s="21">
        <v>0</v>
      </c>
      <c r="I179" s="21">
        <v>0</v>
      </c>
      <c r="J179" s="30">
        <v>2876.93</v>
      </c>
      <c r="K179" s="21">
        <v>0</v>
      </c>
      <c r="L179" s="21">
        <v>0</v>
      </c>
      <c r="M179" s="31">
        <f t="shared" si="1"/>
        <v>40601.49</v>
      </c>
    </row>
    <row r="180" spans="1:13" x14ac:dyDescent="0.3">
      <c r="A180" s="29" t="s">
        <v>220</v>
      </c>
      <c r="B180" s="21" t="s">
        <v>106</v>
      </c>
      <c r="C180" s="21" t="s">
        <v>179</v>
      </c>
      <c r="D180" s="21" t="s">
        <v>23</v>
      </c>
      <c r="E180" s="21"/>
      <c r="F180" s="30">
        <v>17246.55</v>
      </c>
      <c r="G180" s="30">
        <v>20478.009999999998</v>
      </c>
      <c r="H180" s="21">
        <v>0</v>
      </c>
      <c r="I180" s="21">
        <v>0</v>
      </c>
      <c r="J180" s="30">
        <v>2876.93</v>
      </c>
      <c r="K180" s="21">
        <v>0</v>
      </c>
      <c r="L180" s="21">
        <v>0</v>
      </c>
      <c r="M180" s="31">
        <f t="shared" si="1"/>
        <v>40601.49</v>
      </c>
    </row>
    <row r="181" spans="1:13" x14ac:dyDescent="0.3">
      <c r="A181" s="29" t="s">
        <v>221</v>
      </c>
      <c r="B181" s="21" t="s">
        <v>106</v>
      </c>
      <c r="C181" s="21" t="s">
        <v>179</v>
      </c>
      <c r="D181" s="21" t="s">
        <v>23</v>
      </c>
      <c r="E181" s="21"/>
      <c r="F181" s="30">
        <v>17246.55</v>
      </c>
      <c r="G181" s="30">
        <v>20478.009999999998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31">
        <f t="shared" si="1"/>
        <v>37724.559999999998</v>
      </c>
    </row>
    <row r="182" spans="1:13" x14ac:dyDescent="0.3">
      <c r="A182" s="29" t="s">
        <v>222</v>
      </c>
      <c r="B182" s="21" t="s">
        <v>106</v>
      </c>
      <c r="C182" s="21" t="s">
        <v>179</v>
      </c>
      <c r="D182" s="21" t="s">
        <v>23</v>
      </c>
      <c r="E182" s="21"/>
      <c r="F182" s="30">
        <v>17246.55</v>
      </c>
      <c r="G182" s="30">
        <v>20478.009999999998</v>
      </c>
      <c r="H182" s="30">
        <v>3452.69</v>
      </c>
      <c r="I182" s="30">
        <v>3205.81</v>
      </c>
      <c r="J182" s="30">
        <v>0</v>
      </c>
      <c r="K182" s="21">
        <v>0</v>
      </c>
      <c r="L182" s="21">
        <v>0</v>
      </c>
      <c r="M182" s="31">
        <f t="shared" si="1"/>
        <v>44383.06</v>
      </c>
    </row>
    <row r="183" spans="1:13" x14ac:dyDescent="0.3">
      <c r="A183" s="29" t="s">
        <v>223</v>
      </c>
      <c r="B183" s="21" t="s">
        <v>106</v>
      </c>
      <c r="C183" s="21" t="s">
        <v>204</v>
      </c>
      <c r="D183" s="21" t="s">
        <v>23</v>
      </c>
      <c r="E183" s="21"/>
      <c r="F183" s="30">
        <v>17246.55</v>
      </c>
      <c r="G183" s="30">
        <v>20478.009999999998</v>
      </c>
      <c r="H183" s="30">
        <v>3452.69</v>
      </c>
      <c r="I183" s="30">
        <v>3205.81</v>
      </c>
      <c r="J183" s="21">
        <v>0</v>
      </c>
      <c r="K183" s="21">
        <v>0</v>
      </c>
      <c r="L183" s="21">
        <v>0</v>
      </c>
      <c r="M183" s="31">
        <f t="shared" si="1"/>
        <v>44383.06</v>
      </c>
    </row>
    <row r="184" spans="1:13" x14ac:dyDescent="0.3">
      <c r="A184" s="29" t="s">
        <v>224</v>
      </c>
      <c r="B184" s="21" t="s">
        <v>106</v>
      </c>
      <c r="C184" s="21" t="s">
        <v>204</v>
      </c>
      <c r="D184" s="21" t="s">
        <v>23</v>
      </c>
      <c r="E184" s="21">
        <v>21.25</v>
      </c>
      <c r="F184" s="30">
        <v>10471.120000000001</v>
      </c>
      <c r="G184" s="30">
        <v>12433.08</v>
      </c>
      <c r="H184" s="30">
        <v>3452.69</v>
      </c>
      <c r="I184" s="30">
        <v>3205.81</v>
      </c>
      <c r="J184" s="21">
        <v>0</v>
      </c>
      <c r="K184" s="21">
        <v>0</v>
      </c>
      <c r="L184" s="21">
        <v>0</v>
      </c>
      <c r="M184" s="31">
        <f t="shared" si="1"/>
        <v>29562.7</v>
      </c>
    </row>
    <row r="185" spans="1:13" x14ac:dyDescent="0.3">
      <c r="A185" s="29" t="s">
        <v>225</v>
      </c>
      <c r="B185" s="21" t="s">
        <v>106</v>
      </c>
      <c r="C185" s="21" t="s">
        <v>179</v>
      </c>
      <c r="D185" s="21" t="s">
        <v>23</v>
      </c>
      <c r="E185" s="21">
        <v>14</v>
      </c>
      <c r="F185" s="30">
        <v>6898.62</v>
      </c>
      <c r="G185" s="30">
        <v>8191.2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1">
        <f t="shared" si="1"/>
        <v>15089.82</v>
      </c>
    </row>
    <row r="186" spans="1:13" x14ac:dyDescent="0.3">
      <c r="A186" s="29" t="s">
        <v>226</v>
      </c>
      <c r="B186" s="21" t="s">
        <v>106</v>
      </c>
      <c r="C186" s="21" t="s">
        <v>179</v>
      </c>
      <c r="D186" s="21" t="s">
        <v>23</v>
      </c>
      <c r="E186" s="21">
        <v>17</v>
      </c>
      <c r="F186" s="30">
        <v>8376.9</v>
      </c>
      <c r="G186" s="30">
        <v>9946.4599999999991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1">
        <f t="shared" si="1"/>
        <v>18323.36</v>
      </c>
    </row>
    <row r="187" spans="1:13" x14ac:dyDescent="0.3">
      <c r="A187" s="29" t="s">
        <v>227</v>
      </c>
      <c r="B187" s="21" t="s">
        <v>106</v>
      </c>
      <c r="C187" s="21" t="s">
        <v>179</v>
      </c>
      <c r="D187" s="21" t="s">
        <v>23</v>
      </c>
      <c r="E187" s="21">
        <v>20</v>
      </c>
      <c r="F187" s="30">
        <v>9855.17</v>
      </c>
      <c r="G187" s="30">
        <v>11701.72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1">
        <f t="shared" si="1"/>
        <v>21556.89</v>
      </c>
    </row>
    <row r="188" spans="1:13" x14ac:dyDescent="0.3">
      <c r="A188" s="29" t="s">
        <v>228</v>
      </c>
      <c r="B188" s="21" t="s">
        <v>106</v>
      </c>
      <c r="C188" s="21" t="s">
        <v>179</v>
      </c>
      <c r="D188" s="21" t="s">
        <v>23</v>
      </c>
      <c r="E188" s="21">
        <v>17</v>
      </c>
      <c r="F188" s="30">
        <v>8376.9</v>
      </c>
      <c r="G188" s="30">
        <v>9946.4599999999991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1">
        <f t="shared" si="1"/>
        <v>18323.36</v>
      </c>
    </row>
    <row r="189" spans="1:13" x14ac:dyDescent="0.3">
      <c r="A189" s="29" t="s">
        <v>229</v>
      </c>
      <c r="B189" s="21" t="s">
        <v>106</v>
      </c>
      <c r="C189" s="21" t="s">
        <v>179</v>
      </c>
      <c r="D189" s="21" t="s">
        <v>23</v>
      </c>
      <c r="E189" s="21">
        <v>35</v>
      </c>
      <c r="F189" s="30">
        <v>17246.55</v>
      </c>
      <c r="G189" s="30">
        <v>20478.009999999998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1">
        <f t="shared" si="1"/>
        <v>37724.559999999998</v>
      </c>
    </row>
    <row r="190" spans="1:13" x14ac:dyDescent="0.3">
      <c r="A190" s="29" t="s">
        <v>230</v>
      </c>
      <c r="B190" s="21" t="s">
        <v>106</v>
      </c>
      <c r="C190" s="21" t="s">
        <v>179</v>
      </c>
      <c r="D190" s="21" t="s">
        <v>23</v>
      </c>
      <c r="E190" s="21">
        <v>18</v>
      </c>
      <c r="F190" s="30">
        <v>8869.65</v>
      </c>
      <c r="G190" s="30">
        <v>10531.55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1">
        <f t="shared" si="1"/>
        <v>19401.199999999997</v>
      </c>
    </row>
    <row r="191" spans="1:13" x14ac:dyDescent="0.3">
      <c r="A191" s="29" t="s">
        <v>231</v>
      </c>
      <c r="B191" s="21" t="s">
        <v>106</v>
      </c>
      <c r="C191" s="21" t="s">
        <v>179</v>
      </c>
      <c r="D191" s="21" t="s">
        <v>23</v>
      </c>
      <c r="E191" s="21">
        <v>33</v>
      </c>
      <c r="F191" s="30">
        <v>16261.03</v>
      </c>
      <c r="G191" s="30">
        <v>19307.84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1">
        <f t="shared" si="1"/>
        <v>35568.870000000003</v>
      </c>
    </row>
    <row r="192" spans="1:13" x14ac:dyDescent="0.3">
      <c r="A192" s="29" t="s">
        <v>232</v>
      </c>
      <c r="B192" s="21" t="s">
        <v>106</v>
      </c>
      <c r="C192" s="21" t="s">
        <v>179</v>
      </c>
      <c r="D192" s="21" t="s">
        <v>23</v>
      </c>
      <c r="E192" s="21">
        <v>14</v>
      </c>
      <c r="F192" s="30">
        <v>6898.62</v>
      </c>
      <c r="G192" s="30">
        <v>8191.2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1">
        <f t="shared" si="1"/>
        <v>15089.82</v>
      </c>
    </row>
    <row r="193" spans="1:13" x14ac:dyDescent="0.3">
      <c r="A193" s="29" t="s">
        <v>233</v>
      </c>
      <c r="B193" s="21" t="s">
        <v>106</v>
      </c>
      <c r="C193" s="21" t="s">
        <v>179</v>
      </c>
      <c r="D193" s="21" t="s">
        <v>23</v>
      </c>
      <c r="E193" s="21">
        <v>16.5</v>
      </c>
      <c r="F193" s="30">
        <v>8130.52</v>
      </c>
      <c r="G193" s="30">
        <v>9653.92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1">
        <f t="shared" si="1"/>
        <v>17784.440000000002</v>
      </c>
    </row>
    <row r="194" spans="1:13" x14ac:dyDescent="0.3">
      <c r="A194" s="29" t="s">
        <v>234</v>
      </c>
      <c r="B194" s="21" t="s">
        <v>106</v>
      </c>
      <c r="C194" s="21" t="s">
        <v>179</v>
      </c>
      <c r="D194" s="21" t="s">
        <v>23</v>
      </c>
      <c r="E194" s="21">
        <v>9</v>
      </c>
      <c r="F194" s="30">
        <v>4434.83</v>
      </c>
      <c r="G194" s="30">
        <v>5265.77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1">
        <f t="shared" si="1"/>
        <v>9700.6</v>
      </c>
    </row>
    <row r="195" spans="1:13" x14ac:dyDescent="0.3">
      <c r="A195" s="29" t="s">
        <v>235</v>
      </c>
      <c r="B195" s="21" t="s">
        <v>106</v>
      </c>
      <c r="C195" s="21" t="s">
        <v>179</v>
      </c>
      <c r="D195" s="21" t="s">
        <v>23</v>
      </c>
      <c r="E195" s="21">
        <v>25</v>
      </c>
      <c r="F195" s="30">
        <v>12318.96</v>
      </c>
      <c r="G195" s="30">
        <v>14627.15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1">
        <f t="shared" si="1"/>
        <v>26946.11</v>
      </c>
    </row>
    <row r="196" spans="1:13" x14ac:dyDescent="0.3">
      <c r="A196" s="29" t="s">
        <v>236</v>
      </c>
      <c r="B196" s="21" t="s">
        <v>106</v>
      </c>
      <c r="C196" s="21" t="s">
        <v>179</v>
      </c>
      <c r="D196" s="21" t="s">
        <v>23</v>
      </c>
      <c r="E196" s="21">
        <v>11</v>
      </c>
      <c r="F196" s="30">
        <v>5420.34</v>
      </c>
      <c r="G196" s="30">
        <v>6435.95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1">
        <f t="shared" si="1"/>
        <v>11856.29</v>
      </c>
    </row>
    <row r="197" spans="1:13" x14ac:dyDescent="0.3">
      <c r="A197" s="29" t="s">
        <v>237</v>
      </c>
      <c r="B197" s="21" t="s">
        <v>106</v>
      </c>
      <c r="C197" s="21" t="s">
        <v>179</v>
      </c>
      <c r="D197" s="21" t="s">
        <v>23</v>
      </c>
      <c r="E197" s="21">
        <v>22</v>
      </c>
      <c r="F197" s="30">
        <v>10840.69</v>
      </c>
      <c r="G197" s="30">
        <v>12871.89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1">
        <f t="shared" si="1"/>
        <v>23712.58</v>
      </c>
    </row>
    <row r="198" spans="1:13" ht="14.4" thickBot="1" x14ac:dyDescent="0.35">
      <c r="A198" s="33" t="s">
        <v>238</v>
      </c>
      <c r="B198" s="34" t="s">
        <v>106</v>
      </c>
      <c r="C198" s="34" t="s">
        <v>179</v>
      </c>
      <c r="D198" s="34" t="s">
        <v>29</v>
      </c>
      <c r="E198" s="34">
        <v>30</v>
      </c>
      <c r="F198" s="35">
        <v>14455.56</v>
      </c>
      <c r="G198" s="35">
        <v>13309.1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6">
        <f t="shared" si="1"/>
        <v>27764.66</v>
      </c>
    </row>
    <row r="200" spans="1:13" x14ac:dyDescent="0.3">
      <c r="A200" s="42" t="s">
        <v>239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ht="14.4" thickBot="1" x14ac:dyDescent="0.35"/>
    <row r="202" spans="1:13" ht="14.4" thickBot="1" x14ac:dyDescent="0.35">
      <c r="A202" s="5" t="s">
        <v>2</v>
      </c>
      <c r="B202" s="6" t="s">
        <v>3</v>
      </c>
      <c r="C202" s="6" t="s">
        <v>4</v>
      </c>
      <c r="D202" s="6" t="s">
        <v>5</v>
      </c>
      <c r="E202" s="6" t="s">
        <v>6</v>
      </c>
      <c r="F202" s="6" t="s">
        <v>7</v>
      </c>
      <c r="G202" s="6" t="s">
        <v>8</v>
      </c>
      <c r="H202" s="6" t="s">
        <v>9</v>
      </c>
      <c r="I202" s="6" t="s">
        <v>10</v>
      </c>
      <c r="J202" s="6" t="s">
        <v>11</v>
      </c>
      <c r="K202" s="6" t="s">
        <v>12</v>
      </c>
      <c r="L202" s="7" t="s">
        <v>13</v>
      </c>
    </row>
    <row r="203" spans="1:13" x14ac:dyDescent="0.3">
      <c r="A203" s="8" t="s">
        <v>240</v>
      </c>
      <c r="B203" s="9" t="s">
        <v>45</v>
      </c>
      <c r="C203" s="9" t="s">
        <v>241</v>
      </c>
      <c r="D203" s="9" t="s">
        <v>47</v>
      </c>
      <c r="E203" s="10">
        <v>19515.560000000001</v>
      </c>
      <c r="F203" s="10">
        <v>30004.42</v>
      </c>
      <c r="G203" s="10">
        <v>3452.69</v>
      </c>
      <c r="H203" s="10">
        <v>9108.3700000000008</v>
      </c>
      <c r="I203" s="9">
        <v>0</v>
      </c>
      <c r="J203" s="9">
        <v>0</v>
      </c>
      <c r="K203" s="9">
        <v>0</v>
      </c>
      <c r="L203" s="11">
        <f>SUM(Tabla8659312114917720523326137[[#This Row],[S. BASE]:[PELIGRO]])</f>
        <v>62081.04</v>
      </c>
    </row>
    <row r="204" spans="1:13" x14ac:dyDescent="0.3">
      <c r="A204" s="12" t="s">
        <v>242</v>
      </c>
      <c r="B204" s="4" t="s">
        <v>45</v>
      </c>
      <c r="C204" s="4" t="s">
        <v>167</v>
      </c>
      <c r="D204" s="4" t="s">
        <v>47</v>
      </c>
      <c r="E204" s="13">
        <v>19515.560000000001</v>
      </c>
      <c r="F204" s="13">
        <v>30004.42</v>
      </c>
      <c r="G204" s="13">
        <v>3452.69</v>
      </c>
      <c r="H204" s="13">
        <v>5123.6099999999997</v>
      </c>
      <c r="I204" s="4">
        <v>0</v>
      </c>
      <c r="J204" s="4">
        <v>0</v>
      </c>
      <c r="K204" s="4">
        <v>0</v>
      </c>
      <c r="L204" s="14">
        <f>SUM(Tabla8659312114917720523326137[[#This Row],[S. BASE]:[PELIGRO]])</f>
        <v>58096.28</v>
      </c>
    </row>
    <row r="205" spans="1:13" x14ac:dyDescent="0.3">
      <c r="A205" s="12" t="s">
        <v>243</v>
      </c>
      <c r="B205" s="4" t="s">
        <v>45</v>
      </c>
      <c r="C205" s="4" t="s">
        <v>167</v>
      </c>
      <c r="D205" s="4" t="s">
        <v>47</v>
      </c>
      <c r="E205" s="13">
        <v>19515.560000000001</v>
      </c>
      <c r="F205" s="13">
        <v>30004.42</v>
      </c>
      <c r="G205" s="13">
        <v>3452.69</v>
      </c>
      <c r="H205" s="13">
        <v>5123.6099999999997</v>
      </c>
      <c r="I205" s="4">
        <v>0</v>
      </c>
      <c r="J205" s="4">
        <v>0</v>
      </c>
      <c r="K205" s="4">
        <v>0</v>
      </c>
      <c r="L205" s="14">
        <f>SUM(Tabla8659312114917720523326137[[#This Row],[S. BASE]:[PELIGRO]])</f>
        <v>58096.28</v>
      </c>
    </row>
    <row r="206" spans="1:13" x14ac:dyDescent="0.3">
      <c r="A206" s="12" t="s">
        <v>244</v>
      </c>
      <c r="B206" s="4" t="s">
        <v>45</v>
      </c>
      <c r="C206" s="4" t="s">
        <v>167</v>
      </c>
      <c r="D206" s="4" t="s">
        <v>47</v>
      </c>
      <c r="E206" s="13">
        <v>19515.560000000001</v>
      </c>
      <c r="F206" s="13">
        <v>30004.42</v>
      </c>
      <c r="G206" s="13">
        <v>3452.69</v>
      </c>
      <c r="H206" s="13">
        <v>5123.6099999999997</v>
      </c>
      <c r="I206" s="4">
        <v>0</v>
      </c>
      <c r="J206" s="4">
        <v>0</v>
      </c>
      <c r="K206" s="4">
        <v>0</v>
      </c>
      <c r="L206" s="14">
        <f>SUM(Tabla8659312114917720523326137[[#This Row],[S. BASE]:[PELIGRO]])</f>
        <v>58096.28</v>
      </c>
    </row>
    <row r="207" spans="1:13" x14ac:dyDescent="0.3">
      <c r="A207" s="12" t="s">
        <v>245</v>
      </c>
      <c r="B207" s="4" t="s">
        <v>45</v>
      </c>
      <c r="C207" s="4" t="s">
        <v>167</v>
      </c>
      <c r="D207" s="4" t="s">
        <v>47</v>
      </c>
      <c r="E207" s="13">
        <v>19515.560000000001</v>
      </c>
      <c r="F207" s="13">
        <v>30004.42</v>
      </c>
      <c r="G207" s="13">
        <v>3452.69</v>
      </c>
      <c r="H207" s="13">
        <v>5123.6099999999997</v>
      </c>
      <c r="I207" s="4">
        <v>0</v>
      </c>
      <c r="J207" s="4">
        <v>0</v>
      </c>
      <c r="K207" s="4">
        <v>0</v>
      </c>
      <c r="L207" s="14">
        <f>SUM(Tabla8659312114917720523326137[[#This Row],[S. BASE]:[PELIGRO]])</f>
        <v>58096.28</v>
      </c>
    </row>
    <row r="208" spans="1:13" x14ac:dyDescent="0.3">
      <c r="A208" s="12" t="s">
        <v>246</v>
      </c>
      <c r="B208" s="4" t="s">
        <v>45</v>
      </c>
      <c r="C208" s="4" t="s">
        <v>247</v>
      </c>
      <c r="D208" s="4" t="s">
        <v>47</v>
      </c>
      <c r="E208" s="13">
        <v>19515.560000000001</v>
      </c>
      <c r="F208" s="13">
        <v>30004.42</v>
      </c>
      <c r="G208" s="13">
        <v>3452.69</v>
      </c>
      <c r="H208" s="13">
        <v>5123.6099999999997</v>
      </c>
      <c r="I208" s="4">
        <v>0</v>
      </c>
      <c r="J208" s="4">
        <v>0</v>
      </c>
      <c r="K208" s="4">
        <v>0</v>
      </c>
      <c r="L208" s="14">
        <f>SUM(Tabla8659312114917720523326137[[#This Row],[S. BASE]:[PELIGRO]])</f>
        <v>58096.28</v>
      </c>
    </row>
    <row r="209" spans="1:12" x14ac:dyDescent="0.3">
      <c r="A209" s="12" t="s">
        <v>248</v>
      </c>
      <c r="B209" s="4" t="s">
        <v>45</v>
      </c>
      <c r="C209" s="4" t="s">
        <v>167</v>
      </c>
      <c r="D209" s="4" t="s">
        <v>47</v>
      </c>
      <c r="E209" s="13">
        <v>19515.560000000001</v>
      </c>
      <c r="F209" s="13">
        <v>30004.42</v>
      </c>
      <c r="G209" s="4">
        <v>0</v>
      </c>
      <c r="H209" s="13">
        <v>0</v>
      </c>
      <c r="I209" s="4">
        <v>0</v>
      </c>
      <c r="J209" s="4">
        <v>0</v>
      </c>
      <c r="K209" s="4">
        <v>0</v>
      </c>
      <c r="L209" s="14">
        <f>SUM(Tabla8659312114917720523326137[[#This Row],[S. BASE]:[PELIGRO]])</f>
        <v>49519.979999999996</v>
      </c>
    </row>
    <row r="210" spans="1:12" x14ac:dyDescent="0.3">
      <c r="A210" s="12" t="s">
        <v>249</v>
      </c>
      <c r="B210" s="4" t="s">
        <v>45</v>
      </c>
      <c r="C210" s="4" t="s">
        <v>250</v>
      </c>
      <c r="D210" s="4" t="s">
        <v>47</v>
      </c>
      <c r="E210" s="13">
        <v>19515.560000000001</v>
      </c>
      <c r="F210" s="13">
        <v>30004.42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14">
        <f>SUM(Tabla8659312114917720523326137[[#This Row],[S. BASE]:[PELIGRO]])</f>
        <v>49519.979999999996</v>
      </c>
    </row>
    <row r="211" spans="1:12" x14ac:dyDescent="0.3">
      <c r="A211" s="12" t="s">
        <v>251</v>
      </c>
      <c r="B211" s="4" t="s">
        <v>45</v>
      </c>
      <c r="C211" s="4" t="s">
        <v>250</v>
      </c>
      <c r="D211" s="4" t="s">
        <v>47</v>
      </c>
      <c r="E211" s="13">
        <v>19515.560000000001</v>
      </c>
      <c r="F211" s="13">
        <v>30004.42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14">
        <f>SUM(Tabla8659312114917720523326137[[#This Row],[S. BASE]:[PELIGRO]])</f>
        <v>49519.979999999996</v>
      </c>
    </row>
    <row r="212" spans="1:12" x14ac:dyDescent="0.3">
      <c r="A212" s="12" t="s">
        <v>252</v>
      </c>
      <c r="B212" s="4" t="s">
        <v>21</v>
      </c>
      <c r="C212" s="4" t="s">
        <v>253</v>
      </c>
      <c r="D212" s="4" t="s">
        <v>23</v>
      </c>
      <c r="E212" s="13">
        <v>17246.55</v>
      </c>
      <c r="F212" s="13">
        <v>20478.009999999998</v>
      </c>
      <c r="G212" s="13">
        <v>3452.69</v>
      </c>
      <c r="H212" s="13">
        <v>5123.6099999999997</v>
      </c>
      <c r="I212" s="4">
        <v>0</v>
      </c>
      <c r="J212" s="4">
        <v>0</v>
      </c>
      <c r="K212" s="4">
        <v>0</v>
      </c>
      <c r="L212" s="14">
        <f>SUM(Tabla8659312114917720523326137[[#This Row],[S. BASE]:[PELIGRO]])</f>
        <v>46300.86</v>
      </c>
    </row>
    <row r="213" spans="1:12" x14ac:dyDescent="0.3">
      <c r="A213" s="12" t="s">
        <v>254</v>
      </c>
      <c r="B213" s="4" t="s">
        <v>255</v>
      </c>
      <c r="C213" s="4" t="s">
        <v>255</v>
      </c>
      <c r="D213" s="4" t="s">
        <v>23</v>
      </c>
      <c r="E213" s="13">
        <v>17246.55</v>
      </c>
      <c r="F213" s="13">
        <v>20478.009999999998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14">
        <f>SUM(Tabla8659312114917720523326137[[#This Row],[S. BASE]:[PELIGRO]])</f>
        <v>37724.559999999998</v>
      </c>
    </row>
    <row r="214" spans="1:12" x14ac:dyDescent="0.3">
      <c r="A214" s="12" t="s">
        <v>256</v>
      </c>
      <c r="B214" s="4" t="s">
        <v>255</v>
      </c>
      <c r="C214" s="4" t="s">
        <v>255</v>
      </c>
      <c r="D214" s="4" t="s">
        <v>23</v>
      </c>
      <c r="E214" s="13">
        <v>17246.55</v>
      </c>
      <c r="F214" s="13">
        <v>20478.009999999998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14">
        <f>SUM(Tabla8659312114917720523326137[[#This Row],[S. BASE]:[PELIGRO]])</f>
        <v>37724.559999999998</v>
      </c>
    </row>
    <row r="215" spans="1:12" x14ac:dyDescent="0.3">
      <c r="A215" s="12" t="s">
        <v>257</v>
      </c>
      <c r="B215" s="4" t="s">
        <v>255</v>
      </c>
      <c r="C215" s="4" t="s">
        <v>255</v>
      </c>
      <c r="D215" s="4" t="s">
        <v>23</v>
      </c>
      <c r="E215" s="13">
        <v>17246.55</v>
      </c>
      <c r="F215" s="13">
        <v>20478.009999999998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14">
        <f>SUM(Tabla8659312114917720523326137[[#This Row],[S. BASE]:[PELIGRO]])</f>
        <v>37724.559999999998</v>
      </c>
    </row>
    <row r="216" spans="1:12" x14ac:dyDescent="0.3">
      <c r="A216" s="12" t="s">
        <v>258</v>
      </c>
      <c r="B216" s="4" t="s">
        <v>259</v>
      </c>
      <c r="C216" s="4" t="s">
        <v>260</v>
      </c>
      <c r="D216" s="4" t="s">
        <v>29</v>
      </c>
      <c r="E216" s="13">
        <v>16864.82</v>
      </c>
      <c r="F216" s="13">
        <v>15527.28</v>
      </c>
      <c r="G216" s="4">
        <v>0</v>
      </c>
      <c r="H216" s="13">
        <v>4192.46</v>
      </c>
      <c r="I216" s="13">
        <v>0</v>
      </c>
      <c r="J216" s="4">
        <v>0</v>
      </c>
      <c r="K216" s="4">
        <v>0</v>
      </c>
      <c r="L216" s="14">
        <f>SUM(Tabla8659312114917720523326137[[#This Row],[S. BASE]:[PELIGRO]])</f>
        <v>36584.559999999998</v>
      </c>
    </row>
    <row r="217" spans="1:12" x14ac:dyDescent="0.3">
      <c r="A217" s="12" t="s">
        <v>261</v>
      </c>
      <c r="B217" s="4" t="s">
        <v>259</v>
      </c>
      <c r="C217" s="4" t="s">
        <v>262</v>
      </c>
      <c r="D217" s="4" t="s">
        <v>29</v>
      </c>
      <c r="E217" s="13">
        <v>16864.82</v>
      </c>
      <c r="F217" s="13">
        <v>15527.28</v>
      </c>
      <c r="G217" s="4">
        <v>0</v>
      </c>
      <c r="H217" s="4">
        <v>0</v>
      </c>
      <c r="I217" s="4">
        <v>0</v>
      </c>
      <c r="J217" s="13">
        <v>2398.6</v>
      </c>
      <c r="K217" s="4">
        <v>0</v>
      </c>
      <c r="L217" s="14">
        <f>SUM(Tabla8659312114917720523326137[[#This Row],[S. BASE]:[PELIGRO]])</f>
        <v>34790.699999999997</v>
      </c>
    </row>
    <row r="218" spans="1:12" x14ac:dyDescent="0.3">
      <c r="A218" s="12" t="s">
        <v>263</v>
      </c>
      <c r="B218" s="4" t="s">
        <v>259</v>
      </c>
      <c r="C218" s="4" t="s">
        <v>262</v>
      </c>
      <c r="D218" s="4" t="s">
        <v>29</v>
      </c>
      <c r="E218" s="13">
        <v>16864.82</v>
      </c>
      <c r="F218" s="13">
        <v>15527.28</v>
      </c>
      <c r="G218" s="4">
        <v>0</v>
      </c>
      <c r="H218" s="4">
        <v>0</v>
      </c>
      <c r="I218" s="4">
        <v>0</v>
      </c>
      <c r="J218" s="13">
        <v>2398.6</v>
      </c>
      <c r="K218" s="4">
        <v>0</v>
      </c>
      <c r="L218" s="14">
        <f>SUM(Tabla8659312114917720523326137[[#This Row],[S. BASE]:[PELIGRO]])</f>
        <v>34790.699999999997</v>
      </c>
    </row>
    <row r="219" spans="1:12" x14ac:dyDescent="0.3">
      <c r="A219" s="12" t="s">
        <v>264</v>
      </c>
      <c r="B219" s="4" t="s">
        <v>259</v>
      </c>
      <c r="C219" s="4" t="s">
        <v>262</v>
      </c>
      <c r="D219" s="4" t="s">
        <v>29</v>
      </c>
      <c r="E219" s="13">
        <v>16864.82</v>
      </c>
      <c r="F219" s="13">
        <v>15527.28</v>
      </c>
      <c r="G219" s="4">
        <v>0</v>
      </c>
      <c r="H219" s="4">
        <v>0</v>
      </c>
      <c r="I219" s="4">
        <v>0</v>
      </c>
      <c r="J219" s="13">
        <v>2398.6</v>
      </c>
      <c r="K219" s="4">
        <v>0</v>
      </c>
      <c r="L219" s="14">
        <f>SUM(Tabla8659312114917720523326137[[#This Row],[S. BASE]:[PELIGRO]])</f>
        <v>34790.699999999997</v>
      </c>
    </row>
    <row r="220" spans="1:12" x14ac:dyDescent="0.3">
      <c r="A220" s="12" t="s">
        <v>265</v>
      </c>
      <c r="B220" s="4" t="s">
        <v>259</v>
      </c>
      <c r="C220" s="4" t="s">
        <v>262</v>
      </c>
      <c r="D220" s="4" t="s">
        <v>29</v>
      </c>
      <c r="E220" s="13">
        <v>16864.82</v>
      </c>
      <c r="F220" s="13">
        <v>15527.28</v>
      </c>
      <c r="G220" s="4">
        <v>0</v>
      </c>
      <c r="H220" s="4">
        <v>0</v>
      </c>
      <c r="I220" s="4">
        <v>0</v>
      </c>
      <c r="J220" s="13">
        <v>0</v>
      </c>
      <c r="K220" s="4">
        <v>0</v>
      </c>
      <c r="L220" s="14">
        <f>SUM(Tabla8659312114917720523326137[[#This Row],[S. BASE]:[PELIGRO]])</f>
        <v>32392.1</v>
      </c>
    </row>
    <row r="221" spans="1:12" x14ac:dyDescent="0.3">
      <c r="A221" s="12" t="s">
        <v>266</v>
      </c>
      <c r="B221" s="4" t="s">
        <v>259</v>
      </c>
      <c r="C221" s="4" t="s">
        <v>262</v>
      </c>
      <c r="D221" s="4" t="s">
        <v>29</v>
      </c>
      <c r="E221" s="13">
        <v>16864.82</v>
      </c>
      <c r="F221" s="13">
        <v>15527.28</v>
      </c>
      <c r="G221" s="4">
        <v>0</v>
      </c>
      <c r="H221" s="4">
        <v>0</v>
      </c>
      <c r="I221" s="4">
        <v>0</v>
      </c>
      <c r="J221" s="13">
        <v>2398.6</v>
      </c>
      <c r="K221" s="4">
        <v>0</v>
      </c>
      <c r="L221" s="14">
        <f>SUM(Tabla8659312114917720523326137[[#This Row],[S. BASE]:[PELIGRO]])</f>
        <v>34790.699999999997</v>
      </c>
    </row>
    <row r="222" spans="1:12" x14ac:dyDescent="0.3">
      <c r="A222" s="12" t="s">
        <v>267</v>
      </c>
      <c r="B222" s="4" t="s">
        <v>148</v>
      </c>
      <c r="C222" s="4" t="s">
        <v>268</v>
      </c>
      <c r="D222" s="4" t="s">
        <v>37</v>
      </c>
      <c r="E222" s="13">
        <v>15832.87</v>
      </c>
      <c r="F222" s="13">
        <v>12301.81</v>
      </c>
      <c r="G222" s="13">
        <v>3452.69</v>
      </c>
      <c r="H222" s="13">
        <v>4192.46</v>
      </c>
      <c r="I222" s="4">
        <v>0</v>
      </c>
      <c r="J222" s="4">
        <v>0</v>
      </c>
      <c r="K222" s="4">
        <v>0</v>
      </c>
      <c r="L222" s="14">
        <f>SUM(Tabla8659312114917720523326137[[#This Row],[S. BASE]:[PELIGRO]])</f>
        <v>35779.83</v>
      </c>
    </row>
    <row r="223" spans="1:12" x14ac:dyDescent="0.3">
      <c r="A223" s="12" t="s">
        <v>269</v>
      </c>
      <c r="B223" s="4" t="s">
        <v>148</v>
      </c>
      <c r="C223" s="4" t="s">
        <v>268</v>
      </c>
      <c r="D223" s="4" t="s">
        <v>37</v>
      </c>
      <c r="E223" s="13">
        <v>15832.87</v>
      </c>
      <c r="F223" s="13">
        <v>12301.81</v>
      </c>
      <c r="G223" s="13">
        <v>3452.69</v>
      </c>
      <c r="H223" s="13">
        <v>4192.46</v>
      </c>
      <c r="I223" s="4">
        <v>0</v>
      </c>
      <c r="J223" s="4">
        <v>0</v>
      </c>
      <c r="K223" s="4">
        <v>0</v>
      </c>
      <c r="L223" s="14">
        <f>SUM(Tabla8659312114917720523326137[[#This Row],[S. BASE]:[PELIGRO]])</f>
        <v>35779.83</v>
      </c>
    </row>
    <row r="224" spans="1:12" x14ac:dyDescent="0.3">
      <c r="A224" s="12" t="s">
        <v>270</v>
      </c>
      <c r="B224" s="4" t="s">
        <v>148</v>
      </c>
      <c r="C224" s="4" t="s">
        <v>268</v>
      </c>
      <c r="D224" s="4" t="s">
        <v>37</v>
      </c>
      <c r="E224" s="13">
        <v>15832.87</v>
      </c>
      <c r="F224" s="13">
        <v>12301.81</v>
      </c>
      <c r="G224" s="13">
        <v>3452.69</v>
      </c>
      <c r="H224" s="13">
        <v>4192.46</v>
      </c>
      <c r="I224" s="4">
        <v>0</v>
      </c>
      <c r="J224" s="4">
        <v>0</v>
      </c>
      <c r="K224" s="4">
        <v>0</v>
      </c>
      <c r="L224" s="14">
        <f>SUM(Tabla8659312114917720523326137[[#This Row],[S. BASE]:[PELIGRO]])</f>
        <v>35779.83</v>
      </c>
    </row>
    <row r="225" spans="1:12" x14ac:dyDescent="0.3">
      <c r="A225" s="12" t="s">
        <v>271</v>
      </c>
      <c r="B225" s="4" t="s">
        <v>148</v>
      </c>
      <c r="C225" s="4" t="s">
        <v>148</v>
      </c>
      <c r="D225" s="4" t="s">
        <v>37</v>
      </c>
      <c r="E225" s="13">
        <v>15832.87</v>
      </c>
      <c r="F225" s="13">
        <v>12301.81</v>
      </c>
      <c r="G225" s="4">
        <v>0</v>
      </c>
      <c r="H225" s="4">
        <v>0</v>
      </c>
      <c r="I225" s="4">
        <v>0</v>
      </c>
      <c r="J225" s="13">
        <v>2398.6</v>
      </c>
      <c r="K225" s="13">
        <v>1199.44</v>
      </c>
      <c r="L225" s="14">
        <f>SUM(Tabla8659312114917720523326137[[#This Row],[S. BASE]:[PELIGRO]])</f>
        <v>31732.719999999998</v>
      </c>
    </row>
    <row r="226" spans="1:12" x14ac:dyDescent="0.3">
      <c r="A226" s="12" t="s">
        <v>272</v>
      </c>
      <c r="B226" s="4" t="s">
        <v>148</v>
      </c>
      <c r="C226" s="4" t="s">
        <v>148</v>
      </c>
      <c r="D226" s="4" t="s">
        <v>37</v>
      </c>
      <c r="E226" s="13">
        <v>15832.87</v>
      </c>
      <c r="F226" s="13">
        <v>12301.81</v>
      </c>
      <c r="G226" s="4">
        <v>0</v>
      </c>
      <c r="H226" s="4">
        <v>0</v>
      </c>
      <c r="I226" s="4">
        <v>0</v>
      </c>
      <c r="J226" s="13">
        <v>2398.6</v>
      </c>
      <c r="K226" s="13">
        <v>1199.44</v>
      </c>
      <c r="L226" s="14">
        <f>SUM(Tabla8659312114917720523326137[[#This Row],[S. BASE]:[PELIGRO]])</f>
        <v>31732.719999999998</v>
      </c>
    </row>
    <row r="227" spans="1:12" x14ac:dyDescent="0.3">
      <c r="A227" s="12" t="s">
        <v>273</v>
      </c>
      <c r="B227" s="4" t="s">
        <v>148</v>
      </c>
      <c r="C227" s="4" t="s">
        <v>148</v>
      </c>
      <c r="D227" s="4" t="s">
        <v>37</v>
      </c>
      <c r="E227" s="13">
        <v>15832.87</v>
      </c>
      <c r="F227" s="13">
        <v>12301.81</v>
      </c>
      <c r="G227" s="4">
        <v>0</v>
      </c>
      <c r="H227" s="4">
        <v>0</v>
      </c>
      <c r="I227" s="4">
        <v>0</v>
      </c>
      <c r="J227" s="13">
        <v>2398.6</v>
      </c>
      <c r="K227" s="13">
        <v>1199.44</v>
      </c>
      <c r="L227" s="14">
        <f>SUM(Tabla8659312114917720523326137[[#This Row],[S. BASE]:[PELIGRO]])</f>
        <v>31732.719999999998</v>
      </c>
    </row>
    <row r="228" spans="1:12" x14ac:dyDescent="0.3">
      <c r="A228" s="12" t="s">
        <v>274</v>
      </c>
      <c r="B228" s="4" t="s">
        <v>148</v>
      </c>
      <c r="C228" s="4" t="s">
        <v>148</v>
      </c>
      <c r="D228" s="4" t="s">
        <v>37</v>
      </c>
      <c r="E228" s="13">
        <v>15832.87</v>
      </c>
      <c r="F228" s="13">
        <v>12301.81</v>
      </c>
      <c r="G228" s="4">
        <v>0</v>
      </c>
      <c r="H228" s="4">
        <v>0</v>
      </c>
      <c r="I228" s="4">
        <v>0</v>
      </c>
      <c r="J228" s="13">
        <v>2398.6</v>
      </c>
      <c r="K228" s="13">
        <v>1199.44</v>
      </c>
      <c r="L228" s="14">
        <f>SUM(Tabla8659312114917720523326137[[#This Row],[S. BASE]:[PELIGRO]])</f>
        <v>31732.719999999998</v>
      </c>
    </row>
    <row r="229" spans="1:12" x14ac:dyDescent="0.3">
      <c r="A229" s="12" t="s">
        <v>275</v>
      </c>
      <c r="B229" s="4" t="s">
        <v>148</v>
      </c>
      <c r="C229" s="4" t="s">
        <v>148</v>
      </c>
      <c r="D229" s="4" t="s">
        <v>37</v>
      </c>
      <c r="E229" s="13">
        <v>15832.87</v>
      </c>
      <c r="F229" s="13">
        <v>12301.81</v>
      </c>
      <c r="G229" s="4">
        <v>0</v>
      </c>
      <c r="H229" s="4">
        <v>0</v>
      </c>
      <c r="I229" s="4">
        <v>0</v>
      </c>
      <c r="J229" s="13">
        <v>2398.6</v>
      </c>
      <c r="K229" s="13">
        <v>1199.44</v>
      </c>
      <c r="L229" s="14">
        <f>SUM(Tabla8659312114917720523326137[[#This Row],[S. BASE]:[PELIGRO]])</f>
        <v>31732.719999999998</v>
      </c>
    </row>
    <row r="230" spans="1:12" x14ac:dyDescent="0.3">
      <c r="A230" s="12" t="s">
        <v>276</v>
      </c>
      <c r="B230" s="4" t="s">
        <v>148</v>
      </c>
      <c r="C230" s="4" t="s">
        <v>148</v>
      </c>
      <c r="D230" s="4" t="s">
        <v>37</v>
      </c>
      <c r="E230" s="13">
        <v>15832.87</v>
      </c>
      <c r="F230" s="13">
        <v>12301.81</v>
      </c>
      <c r="G230" s="4">
        <v>0</v>
      </c>
      <c r="H230" s="4">
        <v>0</v>
      </c>
      <c r="I230" s="4">
        <v>0</v>
      </c>
      <c r="J230" s="13">
        <v>2398.6</v>
      </c>
      <c r="K230" s="13">
        <v>1199.44</v>
      </c>
      <c r="L230" s="14">
        <f>SUM(Tabla8659312114917720523326137[[#This Row],[S. BASE]:[PELIGRO]])</f>
        <v>31732.719999999998</v>
      </c>
    </row>
    <row r="231" spans="1:12" x14ac:dyDescent="0.3">
      <c r="A231" s="12" t="s">
        <v>277</v>
      </c>
      <c r="B231" s="4" t="s">
        <v>148</v>
      </c>
      <c r="C231" s="4" t="s">
        <v>148</v>
      </c>
      <c r="D231" s="4" t="s">
        <v>37</v>
      </c>
      <c r="E231" s="13">
        <v>15832.87</v>
      </c>
      <c r="F231" s="13">
        <v>12301.81</v>
      </c>
      <c r="G231" s="4">
        <v>0</v>
      </c>
      <c r="H231" s="4">
        <v>0</v>
      </c>
      <c r="I231" s="4">
        <v>0</v>
      </c>
      <c r="J231" s="13">
        <v>2398.6</v>
      </c>
      <c r="K231" s="13">
        <v>1199.44</v>
      </c>
      <c r="L231" s="14">
        <f>SUM(Tabla8659312114917720523326137[[#This Row],[S. BASE]:[PELIGRO]])</f>
        <v>31732.719999999998</v>
      </c>
    </row>
    <row r="232" spans="1:12" x14ac:dyDescent="0.3">
      <c r="A232" s="12" t="s">
        <v>278</v>
      </c>
      <c r="B232" s="4" t="s">
        <v>148</v>
      </c>
      <c r="C232" s="4" t="s">
        <v>148</v>
      </c>
      <c r="D232" s="4" t="s">
        <v>37</v>
      </c>
      <c r="E232" s="13">
        <v>15832.87</v>
      </c>
      <c r="F232" s="13">
        <v>12301.81</v>
      </c>
      <c r="G232" s="4">
        <v>0</v>
      </c>
      <c r="H232" s="4">
        <v>0</v>
      </c>
      <c r="I232" s="4">
        <v>0</v>
      </c>
      <c r="J232" s="13">
        <v>2398.6</v>
      </c>
      <c r="K232" s="13">
        <v>1199.44</v>
      </c>
      <c r="L232" s="14">
        <f>SUM(Tabla8659312114917720523326137[[#This Row],[S. BASE]:[PELIGRO]])</f>
        <v>31732.719999999998</v>
      </c>
    </row>
    <row r="233" spans="1:12" x14ac:dyDescent="0.3">
      <c r="A233" s="12" t="s">
        <v>279</v>
      </c>
      <c r="B233" s="4" t="s">
        <v>148</v>
      </c>
      <c r="C233" s="4" t="s">
        <v>148</v>
      </c>
      <c r="D233" s="4" t="s">
        <v>37</v>
      </c>
      <c r="E233" s="13">
        <v>15832.87</v>
      </c>
      <c r="F233" s="13">
        <v>12301.81</v>
      </c>
      <c r="G233" s="4">
        <v>0</v>
      </c>
      <c r="H233" s="4">
        <v>0</v>
      </c>
      <c r="I233" s="4">
        <v>0</v>
      </c>
      <c r="J233" s="13">
        <v>2398.6</v>
      </c>
      <c r="K233" s="13">
        <v>1199.44</v>
      </c>
      <c r="L233" s="14">
        <f>SUM(Tabla8659312114917720523326137[[#This Row],[S. BASE]:[PELIGRO]])</f>
        <v>31732.719999999998</v>
      </c>
    </row>
    <row r="234" spans="1:12" x14ac:dyDescent="0.3">
      <c r="A234" s="12" t="s">
        <v>280</v>
      </c>
      <c r="B234" s="4" t="s">
        <v>148</v>
      </c>
      <c r="C234" s="4" t="s">
        <v>148</v>
      </c>
      <c r="D234" s="4" t="s">
        <v>37</v>
      </c>
      <c r="E234" s="13">
        <v>15832.87</v>
      </c>
      <c r="F234" s="13">
        <v>12301.81</v>
      </c>
      <c r="G234" s="4">
        <v>0</v>
      </c>
      <c r="H234" s="4">
        <v>0</v>
      </c>
      <c r="I234" s="4">
        <v>0</v>
      </c>
      <c r="J234" s="13">
        <v>2398.6</v>
      </c>
      <c r="K234" s="13">
        <v>1199.44</v>
      </c>
      <c r="L234" s="14">
        <f>SUM(Tabla8659312114917720523326137[[#This Row],[S. BASE]:[PELIGRO]])</f>
        <v>31732.719999999998</v>
      </c>
    </row>
    <row r="235" spans="1:12" x14ac:dyDescent="0.3">
      <c r="A235" s="12" t="s">
        <v>281</v>
      </c>
      <c r="B235" s="4" t="s">
        <v>148</v>
      </c>
      <c r="C235" s="4" t="s">
        <v>148</v>
      </c>
      <c r="D235" s="4" t="s">
        <v>37</v>
      </c>
      <c r="E235" s="13">
        <v>15832.87</v>
      </c>
      <c r="F235" s="13">
        <v>12301.81</v>
      </c>
      <c r="G235" s="4">
        <v>0</v>
      </c>
      <c r="H235" s="4">
        <v>0</v>
      </c>
      <c r="I235" s="4">
        <v>0</v>
      </c>
      <c r="J235" s="13">
        <v>2398.6</v>
      </c>
      <c r="K235" s="13">
        <v>1199.44</v>
      </c>
      <c r="L235" s="14">
        <f>SUM(Tabla8659312114917720523326137[[#This Row],[S. BASE]:[PELIGRO]])</f>
        <v>31732.719999999998</v>
      </c>
    </row>
    <row r="236" spans="1:12" x14ac:dyDescent="0.3">
      <c r="A236" s="12" t="s">
        <v>282</v>
      </c>
      <c r="B236" s="4" t="s">
        <v>148</v>
      </c>
      <c r="C236" s="4" t="s">
        <v>148</v>
      </c>
      <c r="D236" s="4" t="s">
        <v>37</v>
      </c>
      <c r="E236" s="13">
        <v>15832.87</v>
      </c>
      <c r="F236" s="13">
        <v>12301.81</v>
      </c>
      <c r="G236" s="4">
        <v>0</v>
      </c>
      <c r="H236" s="4">
        <v>0</v>
      </c>
      <c r="I236" s="4">
        <v>0</v>
      </c>
      <c r="J236" s="13">
        <v>2398.6</v>
      </c>
      <c r="K236" s="13">
        <v>1199.44</v>
      </c>
      <c r="L236" s="14">
        <f>SUM(Tabla8659312114917720523326137[[#This Row],[S. BASE]:[PELIGRO]])</f>
        <v>31732.719999999998</v>
      </c>
    </row>
    <row r="237" spans="1:12" x14ac:dyDescent="0.3">
      <c r="A237" s="12" t="s">
        <v>283</v>
      </c>
      <c r="B237" s="4" t="s">
        <v>148</v>
      </c>
      <c r="C237" s="4" t="s">
        <v>148</v>
      </c>
      <c r="D237" s="4" t="s">
        <v>37</v>
      </c>
      <c r="E237" s="13">
        <v>15832.87</v>
      </c>
      <c r="F237" s="13">
        <v>12301.81</v>
      </c>
      <c r="G237" s="4">
        <v>0</v>
      </c>
      <c r="H237" s="4">
        <v>0</v>
      </c>
      <c r="I237" s="4">
        <v>0</v>
      </c>
      <c r="J237" s="13">
        <v>2398.6</v>
      </c>
      <c r="K237" s="13">
        <v>1199.44</v>
      </c>
      <c r="L237" s="14">
        <f>SUM(Tabla8659312114917720523326137[[#This Row],[S. BASE]:[PELIGRO]])</f>
        <v>31732.719999999998</v>
      </c>
    </row>
    <row r="238" spans="1:12" x14ac:dyDescent="0.3">
      <c r="A238" s="12" t="s">
        <v>284</v>
      </c>
      <c r="B238" s="4" t="s">
        <v>148</v>
      </c>
      <c r="C238" s="4" t="s">
        <v>148</v>
      </c>
      <c r="D238" s="4" t="s">
        <v>37</v>
      </c>
      <c r="E238" s="13">
        <v>15832.87</v>
      </c>
      <c r="F238" s="13">
        <v>12301.81</v>
      </c>
      <c r="G238" s="4">
        <v>0</v>
      </c>
      <c r="H238" s="4">
        <v>0</v>
      </c>
      <c r="I238" s="4">
        <v>0</v>
      </c>
      <c r="J238" s="13">
        <v>2398.6</v>
      </c>
      <c r="K238" s="13">
        <v>1199.44</v>
      </c>
      <c r="L238" s="14">
        <f>SUM(Tabla8659312114917720523326137[[#This Row],[S. BASE]:[PELIGRO]])</f>
        <v>31732.719999999998</v>
      </c>
    </row>
    <row r="239" spans="1:12" x14ac:dyDescent="0.3">
      <c r="A239" s="12" t="s">
        <v>285</v>
      </c>
      <c r="B239" s="4" t="s">
        <v>148</v>
      </c>
      <c r="C239" s="4" t="s">
        <v>148</v>
      </c>
      <c r="D239" s="4" t="s">
        <v>37</v>
      </c>
      <c r="E239" s="13">
        <v>15832.87</v>
      </c>
      <c r="F239" s="13">
        <v>12301.81</v>
      </c>
      <c r="G239" s="4">
        <v>0</v>
      </c>
      <c r="H239" s="4">
        <v>0</v>
      </c>
      <c r="I239" s="4">
        <v>0</v>
      </c>
      <c r="J239" s="13">
        <v>2398.6</v>
      </c>
      <c r="K239" s="13">
        <v>1199.44</v>
      </c>
      <c r="L239" s="14">
        <f>SUM(Tabla8659312114917720523326137[[#This Row],[S. BASE]:[PELIGRO]])</f>
        <v>31732.719999999998</v>
      </c>
    </row>
    <row r="240" spans="1:12" x14ac:dyDescent="0.3">
      <c r="A240" s="12" t="s">
        <v>286</v>
      </c>
      <c r="B240" s="4" t="s">
        <v>148</v>
      </c>
      <c r="C240" s="4" t="s">
        <v>148</v>
      </c>
      <c r="D240" s="4" t="s">
        <v>37</v>
      </c>
      <c r="E240" s="13">
        <v>15832.87</v>
      </c>
      <c r="F240" s="13">
        <v>12301.81</v>
      </c>
      <c r="G240" s="4">
        <v>0</v>
      </c>
      <c r="H240" s="4">
        <v>0</v>
      </c>
      <c r="I240" s="4">
        <v>0</v>
      </c>
      <c r="J240" s="13">
        <v>2398.6</v>
      </c>
      <c r="K240" s="13">
        <v>1199.44</v>
      </c>
      <c r="L240" s="14">
        <f>SUM(Tabla8659312114917720523326137[[#This Row],[S. BASE]:[PELIGRO]])</f>
        <v>31732.719999999998</v>
      </c>
    </row>
    <row r="241" spans="1:12" ht="14.4" thickBot="1" x14ac:dyDescent="0.35">
      <c r="A241" s="15" t="s">
        <v>287</v>
      </c>
      <c r="B241" s="16" t="s">
        <v>148</v>
      </c>
      <c r="C241" s="16" t="s">
        <v>148</v>
      </c>
      <c r="D241" s="16" t="s">
        <v>37</v>
      </c>
      <c r="E241" s="17">
        <v>15832.87</v>
      </c>
      <c r="F241" s="17">
        <v>12301.81</v>
      </c>
      <c r="G241" s="16">
        <v>0</v>
      </c>
      <c r="H241" s="16">
        <v>0</v>
      </c>
      <c r="I241" s="16">
        <v>0</v>
      </c>
      <c r="J241" s="17">
        <v>2398.6</v>
      </c>
      <c r="K241" s="17">
        <v>1199.44</v>
      </c>
      <c r="L241" s="18">
        <f>SUM(Tabla8659312114917720523326137[[#This Row],[S. BASE]:[PELIGRO]])</f>
        <v>31732.719999999998</v>
      </c>
    </row>
    <row r="243" spans="1:12" x14ac:dyDescent="0.3">
      <c r="A243" s="43" t="s">
        <v>288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</row>
    <row r="245" spans="1:12" x14ac:dyDescent="0.3">
      <c r="A245" s="42" t="s">
        <v>289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</row>
    <row r="246" spans="1:12" ht="14.4" thickBot="1" x14ac:dyDescent="0.35"/>
    <row r="247" spans="1:12" ht="14.4" thickBot="1" x14ac:dyDescent="0.35">
      <c r="A247" s="5" t="s">
        <v>2</v>
      </c>
      <c r="B247" s="6" t="s">
        <v>3</v>
      </c>
      <c r="C247" s="6" t="s">
        <v>4</v>
      </c>
      <c r="D247" s="6" t="s">
        <v>5</v>
      </c>
      <c r="E247" s="6" t="s">
        <v>6</v>
      </c>
      <c r="F247" s="6" t="s">
        <v>7</v>
      </c>
      <c r="G247" s="6" t="s">
        <v>8</v>
      </c>
      <c r="H247" s="6" t="s">
        <v>9</v>
      </c>
      <c r="I247" s="6" t="s">
        <v>10</v>
      </c>
      <c r="J247" s="6" t="s">
        <v>11</v>
      </c>
      <c r="K247" s="6" t="s">
        <v>12</v>
      </c>
      <c r="L247" s="7" t="s">
        <v>13</v>
      </c>
    </row>
    <row r="248" spans="1:12" x14ac:dyDescent="0.3">
      <c r="A248" s="8" t="s">
        <v>290</v>
      </c>
      <c r="B248" s="9" t="s">
        <v>45</v>
      </c>
      <c r="C248" s="9" t="s">
        <v>134</v>
      </c>
      <c r="D248" s="9" t="s">
        <v>47</v>
      </c>
      <c r="E248" s="10">
        <v>19515.560000000001</v>
      </c>
      <c r="F248" s="10">
        <v>30004.42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11">
        <f>SUM(Tabla9669412215017820623426238[[#This Row],[S. BASE]:[PELIGRO]])</f>
        <v>49519.979999999996</v>
      </c>
    </row>
    <row r="249" spans="1:12" x14ac:dyDescent="0.3">
      <c r="A249" s="12" t="s">
        <v>291</v>
      </c>
      <c r="B249" s="4" t="s">
        <v>45</v>
      </c>
      <c r="C249" s="4" t="s">
        <v>134</v>
      </c>
      <c r="D249" s="4" t="s">
        <v>47</v>
      </c>
      <c r="E249" s="13">
        <v>19515.560000000001</v>
      </c>
      <c r="F249" s="13">
        <v>30004.42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14">
        <f>SUM(Tabla9669412215017820623426238[[#This Row],[S. BASE]:[PELIGRO]])</f>
        <v>49519.979999999996</v>
      </c>
    </row>
    <row r="250" spans="1:12" x14ac:dyDescent="0.3">
      <c r="A250" s="12" t="s">
        <v>292</v>
      </c>
      <c r="B250" s="4" t="s">
        <v>45</v>
      </c>
      <c r="C250" s="4" t="s">
        <v>293</v>
      </c>
      <c r="D250" s="4" t="s">
        <v>47</v>
      </c>
      <c r="E250" s="13">
        <v>13939.69</v>
      </c>
      <c r="F250" s="13">
        <v>21431.73</v>
      </c>
      <c r="G250" s="4">
        <v>0</v>
      </c>
      <c r="H250" s="4">
        <v>0</v>
      </c>
      <c r="I250" s="4">
        <v>0</v>
      </c>
      <c r="J250" s="4">
        <v>0</v>
      </c>
      <c r="K250" s="13">
        <v>0</v>
      </c>
      <c r="L250" s="14">
        <f>SUM(Tabla9669412215017820623426238[[#This Row],[S. BASE]:[PELIGRO]])</f>
        <v>35371.42</v>
      </c>
    </row>
    <row r="251" spans="1:12" x14ac:dyDescent="0.3">
      <c r="A251" s="12" t="s">
        <v>294</v>
      </c>
      <c r="B251" s="4" t="s">
        <v>15</v>
      </c>
      <c r="C251" s="4" t="s">
        <v>295</v>
      </c>
      <c r="D251" s="4" t="s">
        <v>17</v>
      </c>
      <c r="E251" s="13">
        <v>18132.990000000002</v>
      </c>
      <c r="F251" s="13">
        <v>23328.29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14">
        <f>SUM(Tabla9669412215017820623426238[[#This Row],[S. BASE]:[PELIGRO]])</f>
        <v>41461.279999999999</v>
      </c>
    </row>
    <row r="252" spans="1:12" x14ac:dyDescent="0.3">
      <c r="A252" s="12" t="s">
        <v>296</v>
      </c>
      <c r="B252" s="4" t="s">
        <v>15</v>
      </c>
      <c r="C252" s="4" t="s">
        <v>295</v>
      </c>
      <c r="D252" s="4" t="s">
        <v>17</v>
      </c>
      <c r="E252" s="13">
        <v>18132.990000000002</v>
      </c>
      <c r="F252" s="13">
        <v>23328.29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14">
        <f>SUM(Tabla9669412215017820623426238[[#This Row],[S. BASE]:[PELIGRO]])</f>
        <v>41461.279999999999</v>
      </c>
    </row>
    <row r="253" spans="1:12" x14ac:dyDescent="0.3">
      <c r="A253" s="12" t="s">
        <v>297</v>
      </c>
      <c r="B253" s="4" t="s">
        <v>15</v>
      </c>
      <c r="C253" s="4" t="s">
        <v>295</v>
      </c>
      <c r="D253" s="4" t="s">
        <v>17</v>
      </c>
      <c r="E253" s="13">
        <v>18132.990000000002</v>
      </c>
      <c r="F253" s="13">
        <v>23328.29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14">
        <f>SUM(Tabla9669412215017820623426238[[#This Row],[S. BASE]:[PELIGRO]])</f>
        <v>41461.279999999999</v>
      </c>
    </row>
    <row r="254" spans="1:12" x14ac:dyDescent="0.3">
      <c r="A254" s="12" t="s">
        <v>298</v>
      </c>
      <c r="B254" s="4" t="s">
        <v>15</v>
      </c>
      <c r="C254" s="4" t="s">
        <v>295</v>
      </c>
      <c r="D254" s="4" t="s">
        <v>17</v>
      </c>
      <c r="E254" s="13">
        <v>18132.990000000002</v>
      </c>
      <c r="F254" s="13">
        <v>23328.29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14">
        <f>SUM(Tabla9669412215017820623426238[[#This Row],[S. BASE]:[PELIGRO]])</f>
        <v>41461.279999999999</v>
      </c>
    </row>
    <row r="255" spans="1:12" x14ac:dyDescent="0.3">
      <c r="A255" s="12" t="s">
        <v>299</v>
      </c>
      <c r="B255" s="4" t="s">
        <v>15</v>
      </c>
      <c r="C255" s="4" t="s">
        <v>300</v>
      </c>
      <c r="D255" s="4" t="s">
        <v>17</v>
      </c>
      <c r="E255" s="13">
        <v>18132.990000000002</v>
      </c>
      <c r="F255" s="13">
        <v>23328.29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14">
        <f>SUM(Tabla9669412215017820623426238[[#This Row],[S. BASE]:[PELIGRO]])</f>
        <v>41461.279999999999</v>
      </c>
    </row>
    <row r="256" spans="1:12" x14ac:dyDescent="0.3">
      <c r="A256" s="12" t="s">
        <v>301</v>
      </c>
      <c r="B256" s="4" t="s">
        <v>15</v>
      </c>
      <c r="C256" s="4" t="s">
        <v>295</v>
      </c>
      <c r="D256" s="4" t="s">
        <v>17</v>
      </c>
      <c r="E256" s="13">
        <v>18132.990000000002</v>
      </c>
      <c r="F256" s="13">
        <v>23328.29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14">
        <f>SUM(Tabla9669412215017820623426238[[#This Row],[S. BASE]:[PELIGRO]])</f>
        <v>41461.279999999999</v>
      </c>
    </row>
    <row r="257" spans="1:12" x14ac:dyDescent="0.3">
      <c r="A257" s="12" t="s">
        <v>302</v>
      </c>
      <c r="B257" s="4" t="s">
        <v>15</v>
      </c>
      <c r="C257" s="4" t="s">
        <v>295</v>
      </c>
      <c r="D257" s="4" t="s">
        <v>17</v>
      </c>
      <c r="E257" s="13">
        <v>18132.990000000002</v>
      </c>
      <c r="F257" s="13">
        <v>23328.29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14">
        <f>SUM(Tabla9669412215017820623426238[[#This Row],[S. BASE]:[PELIGRO]])</f>
        <v>41461.279999999999</v>
      </c>
    </row>
    <row r="258" spans="1:12" ht="14.4" thickBot="1" x14ac:dyDescent="0.35">
      <c r="A258" s="15" t="s">
        <v>303</v>
      </c>
      <c r="B258" s="16" t="s">
        <v>15</v>
      </c>
      <c r="C258" s="16" t="s">
        <v>300</v>
      </c>
      <c r="D258" s="16" t="s">
        <v>17</v>
      </c>
      <c r="E258" s="17">
        <v>18132.990000000002</v>
      </c>
      <c r="F258" s="17">
        <v>23328.29</v>
      </c>
      <c r="G258" s="17">
        <v>3452.69</v>
      </c>
      <c r="H258" s="17">
        <v>5123.6099999999997</v>
      </c>
      <c r="I258" s="16">
        <v>0</v>
      </c>
      <c r="J258" s="16">
        <v>0</v>
      </c>
      <c r="K258" s="16">
        <v>0</v>
      </c>
      <c r="L258" s="18">
        <f>SUM(Tabla9669412215017820623426238[[#This Row],[S. BASE]:[PELIGRO]])</f>
        <v>50037.58</v>
      </c>
    </row>
    <row r="260" spans="1:12" x14ac:dyDescent="0.3">
      <c r="A260" s="42" t="s">
        <v>289</v>
      </c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</row>
    <row r="261" spans="1:12" ht="14.4" thickBot="1" x14ac:dyDescent="0.35"/>
    <row r="262" spans="1:12" ht="14.4" thickBot="1" x14ac:dyDescent="0.35">
      <c r="A262" s="5" t="s">
        <v>2</v>
      </c>
      <c r="B262" s="6" t="s">
        <v>3</v>
      </c>
      <c r="C262" s="6" t="s">
        <v>4</v>
      </c>
      <c r="D262" s="6" t="s">
        <v>5</v>
      </c>
      <c r="E262" s="6" t="s">
        <v>6</v>
      </c>
      <c r="F262" s="6" t="s">
        <v>7</v>
      </c>
      <c r="G262" s="6" t="s">
        <v>8</v>
      </c>
      <c r="H262" s="6" t="s">
        <v>9</v>
      </c>
      <c r="I262" s="6" t="s">
        <v>10</v>
      </c>
      <c r="J262" s="6" t="s">
        <v>11</v>
      </c>
      <c r="K262" s="6" t="s">
        <v>12</v>
      </c>
      <c r="L262" s="7" t="s">
        <v>13</v>
      </c>
    </row>
    <row r="263" spans="1:12" x14ac:dyDescent="0.3">
      <c r="A263" s="8" t="s">
        <v>304</v>
      </c>
      <c r="B263" s="9" t="s">
        <v>15</v>
      </c>
      <c r="C263" s="9" t="s">
        <v>295</v>
      </c>
      <c r="D263" s="9" t="s">
        <v>17</v>
      </c>
      <c r="E263" s="10">
        <v>18132.990000000002</v>
      </c>
      <c r="F263" s="10">
        <v>23328.29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11">
        <f>SUM(Tabla10679512315117920723526339[[#This Row],[S. BASE]:[PELIGRO]])</f>
        <v>41461.279999999999</v>
      </c>
    </row>
    <row r="264" spans="1:12" x14ac:dyDescent="0.3">
      <c r="A264" s="12" t="s">
        <v>305</v>
      </c>
      <c r="B264" s="4" t="s">
        <v>15</v>
      </c>
      <c r="C264" s="4" t="s">
        <v>306</v>
      </c>
      <c r="D264" s="4" t="s">
        <v>17</v>
      </c>
      <c r="E264" s="13">
        <v>18132.990000000002</v>
      </c>
      <c r="F264" s="13">
        <v>23328.29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14">
        <f>SUM(Tabla10679512315117920723526339[[#This Row],[S. BASE]:[PELIGRO]])</f>
        <v>41461.279999999999</v>
      </c>
    </row>
    <row r="265" spans="1:12" x14ac:dyDescent="0.3">
      <c r="A265" s="12" t="s">
        <v>307</v>
      </c>
      <c r="B265" s="4" t="s">
        <v>15</v>
      </c>
      <c r="C265" s="4" t="s">
        <v>295</v>
      </c>
      <c r="D265" s="4" t="s">
        <v>17</v>
      </c>
      <c r="E265" s="13">
        <v>18132.990000000002</v>
      </c>
      <c r="F265" s="13">
        <v>23328.29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14">
        <f>SUM(Tabla10679512315117920723526339[[#This Row],[S. BASE]:[PELIGRO]])</f>
        <v>41461.279999999999</v>
      </c>
    </row>
    <row r="266" spans="1:12" x14ac:dyDescent="0.3">
      <c r="A266" s="12" t="s">
        <v>308</v>
      </c>
      <c r="B266" s="4" t="s">
        <v>15</v>
      </c>
      <c r="C266" s="4" t="s">
        <v>295</v>
      </c>
      <c r="D266" s="4" t="s">
        <v>17</v>
      </c>
      <c r="E266" s="13">
        <v>18132.990000000002</v>
      </c>
      <c r="F266" s="13">
        <v>23328.29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14">
        <f>SUM(Tabla10679512315117920723526339[[#This Row],[S. BASE]:[PELIGRO]])</f>
        <v>41461.279999999999</v>
      </c>
    </row>
    <row r="267" spans="1:12" x14ac:dyDescent="0.3">
      <c r="A267" s="12" t="s">
        <v>309</v>
      </c>
      <c r="B267" s="4" t="s">
        <v>15</v>
      </c>
      <c r="C267" s="4" t="s">
        <v>300</v>
      </c>
      <c r="D267" s="4" t="s">
        <v>17</v>
      </c>
      <c r="E267" s="13">
        <v>18132.990000000002</v>
      </c>
      <c r="F267" s="13">
        <v>23328.29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14">
        <f>SUM(Tabla10679512315117920723526339[[#This Row],[S. BASE]:[PELIGRO]])</f>
        <v>41461.279999999999</v>
      </c>
    </row>
    <row r="268" spans="1:12" x14ac:dyDescent="0.3">
      <c r="A268" s="12" t="s">
        <v>310</v>
      </c>
      <c r="B268" s="4" t="s">
        <v>15</v>
      </c>
      <c r="C268" s="4" t="s">
        <v>295</v>
      </c>
      <c r="D268" s="4" t="s">
        <v>17</v>
      </c>
      <c r="E268" s="13">
        <v>18132.990000000002</v>
      </c>
      <c r="F268" s="13">
        <v>23328.29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14">
        <f>SUM(Tabla10679512315117920723526339[[#This Row],[S. BASE]:[PELIGRO]])</f>
        <v>41461.279999999999</v>
      </c>
    </row>
    <row r="269" spans="1:12" x14ac:dyDescent="0.3">
      <c r="A269" s="12" t="s">
        <v>311</v>
      </c>
      <c r="B269" s="4" t="s">
        <v>15</v>
      </c>
      <c r="C269" s="4" t="s">
        <v>295</v>
      </c>
      <c r="D269" s="4" t="s">
        <v>17</v>
      </c>
      <c r="E269" s="13">
        <v>18132.990000000002</v>
      </c>
      <c r="F269" s="13">
        <v>23328.29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14">
        <f>SUM(Tabla10679512315117920723526339[[#This Row],[S. BASE]:[PELIGRO]])</f>
        <v>41461.279999999999</v>
      </c>
    </row>
    <row r="270" spans="1:12" x14ac:dyDescent="0.3">
      <c r="A270" s="12" t="s">
        <v>312</v>
      </c>
      <c r="B270" s="4" t="s">
        <v>15</v>
      </c>
      <c r="C270" s="4" t="s">
        <v>295</v>
      </c>
      <c r="D270" s="4" t="s">
        <v>17</v>
      </c>
      <c r="E270" s="13">
        <v>18132.990000000002</v>
      </c>
      <c r="F270" s="13">
        <v>23328.29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14">
        <f>SUM(Tabla10679512315117920723526339[[#This Row],[S. BASE]:[PELIGRO]])</f>
        <v>41461.279999999999</v>
      </c>
    </row>
    <row r="271" spans="1:12" x14ac:dyDescent="0.3">
      <c r="A271" s="12" t="s">
        <v>313</v>
      </c>
      <c r="B271" s="4" t="s">
        <v>15</v>
      </c>
      <c r="C271" s="4" t="s">
        <v>314</v>
      </c>
      <c r="D271" s="4" t="s">
        <v>17</v>
      </c>
      <c r="E271" s="13">
        <v>18132.990000000002</v>
      </c>
      <c r="F271" s="13">
        <v>23328.29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14">
        <f>SUM(Tabla10679512315117920723526339[[#This Row],[S. BASE]:[PELIGRO]])</f>
        <v>41461.279999999999</v>
      </c>
    </row>
    <row r="272" spans="1:12" x14ac:dyDescent="0.3">
      <c r="A272" s="12" t="s">
        <v>315</v>
      </c>
      <c r="B272" s="4" t="s">
        <v>78</v>
      </c>
      <c r="C272" s="4" t="s">
        <v>79</v>
      </c>
      <c r="D272" s="4" t="s">
        <v>29</v>
      </c>
      <c r="E272" s="13">
        <v>16864.82</v>
      </c>
      <c r="F272" s="13">
        <v>15527.28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14">
        <f>SUM(Tabla10679512315117920723526339[[#This Row],[S. BASE]:[PELIGRO]])</f>
        <v>32392.1</v>
      </c>
    </row>
    <row r="273" spans="1:12" x14ac:dyDescent="0.3">
      <c r="A273" s="12" t="s">
        <v>316</v>
      </c>
      <c r="B273" s="4" t="s">
        <v>35</v>
      </c>
      <c r="C273" s="4" t="s">
        <v>36</v>
      </c>
      <c r="D273" s="4" t="s">
        <v>37</v>
      </c>
      <c r="E273" s="13">
        <v>15832.87</v>
      </c>
      <c r="F273" s="13">
        <v>12301.81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14">
        <f>SUM(Tabla10679512315117920723526339[[#This Row],[S. BASE]:[PELIGRO]])</f>
        <v>28134.68</v>
      </c>
    </row>
    <row r="274" spans="1:12" x14ac:dyDescent="0.3">
      <c r="A274" s="12" t="s">
        <v>317</v>
      </c>
      <c r="B274" s="4" t="s">
        <v>35</v>
      </c>
      <c r="C274" s="4" t="s">
        <v>36</v>
      </c>
      <c r="D274" s="4" t="s">
        <v>37</v>
      </c>
      <c r="E274" s="13">
        <v>15832.87</v>
      </c>
      <c r="F274" s="13">
        <v>12301.81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14">
        <f>SUM(Tabla10679512315117920723526339[[#This Row],[S. BASE]:[PELIGRO]])</f>
        <v>28134.68</v>
      </c>
    </row>
    <row r="275" spans="1:12" ht="14.4" thickBot="1" x14ac:dyDescent="0.35">
      <c r="A275" s="15" t="s">
        <v>318</v>
      </c>
      <c r="B275" s="16" t="s">
        <v>35</v>
      </c>
      <c r="C275" s="16" t="s">
        <v>36</v>
      </c>
      <c r="D275" s="16" t="s">
        <v>37</v>
      </c>
      <c r="E275" s="17">
        <v>15832.87</v>
      </c>
      <c r="F275" s="17">
        <v>12301.81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8">
        <f>SUM(Tabla10679512315117920723526339[[#This Row],[S. BASE]:[PELIGRO]])</f>
        <v>28134.68</v>
      </c>
    </row>
    <row r="277" spans="1:12" x14ac:dyDescent="0.3">
      <c r="A277" s="42" t="s">
        <v>319</v>
      </c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</row>
    <row r="278" spans="1:12" ht="14.4" thickBot="1" x14ac:dyDescent="0.35"/>
    <row r="279" spans="1:12" ht="14.4" thickBot="1" x14ac:dyDescent="0.35">
      <c r="A279" s="5" t="s">
        <v>2</v>
      </c>
      <c r="B279" s="6" t="s">
        <v>3</v>
      </c>
      <c r="C279" s="6" t="s">
        <v>4</v>
      </c>
      <c r="D279" s="6" t="s">
        <v>5</v>
      </c>
      <c r="E279" s="6" t="s">
        <v>6</v>
      </c>
      <c r="F279" s="6" t="s">
        <v>7</v>
      </c>
      <c r="G279" s="6" t="s">
        <v>8</v>
      </c>
      <c r="H279" s="6" t="s">
        <v>9</v>
      </c>
      <c r="I279" s="6" t="s">
        <v>10</v>
      </c>
      <c r="J279" s="6" t="s">
        <v>11</v>
      </c>
      <c r="K279" s="6" t="s">
        <v>12</v>
      </c>
      <c r="L279" s="7" t="s">
        <v>13</v>
      </c>
    </row>
    <row r="280" spans="1:12" x14ac:dyDescent="0.3">
      <c r="A280" s="8" t="s">
        <v>320</v>
      </c>
      <c r="B280" s="9" t="s">
        <v>45</v>
      </c>
      <c r="C280" s="9" t="s">
        <v>321</v>
      </c>
      <c r="D280" s="9" t="s">
        <v>47</v>
      </c>
      <c r="E280" s="10">
        <v>19515.560000000001</v>
      </c>
      <c r="F280" s="10">
        <v>30004.42</v>
      </c>
      <c r="G280" s="10">
        <v>3452.69</v>
      </c>
      <c r="H280" s="9">
        <v>0</v>
      </c>
      <c r="I280" s="9">
        <v>0</v>
      </c>
      <c r="J280" s="9">
        <v>0</v>
      </c>
      <c r="K280" s="9">
        <v>0</v>
      </c>
      <c r="L280" s="11">
        <f>SUM(Tabla11689612415218020823626440[[#This Row],[S. BASE]:[PELIGRO]])</f>
        <v>52972.67</v>
      </c>
    </row>
    <row r="281" spans="1:12" x14ac:dyDescent="0.3">
      <c r="A281" s="12" t="s">
        <v>322</v>
      </c>
      <c r="B281" s="4" t="s">
        <v>78</v>
      </c>
      <c r="C281" s="4" t="s">
        <v>79</v>
      </c>
      <c r="D281" s="4" t="s">
        <v>29</v>
      </c>
      <c r="E281" s="13">
        <v>16864.82</v>
      </c>
      <c r="F281" s="13">
        <v>15527.28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14">
        <f>SUM(Tabla11689612415218020823626440[[#This Row],[S. BASE]:[PELIGRO]])</f>
        <v>32392.1</v>
      </c>
    </row>
    <row r="282" spans="1:12" ht="14.4" thickBot="1" x14ac:dyDescent="0.35">
      <c r="A282" s="15" t="s">
        <v>323</v>
      </c>
      <c r="B282" s="16" t="s">
        <v>35</v>
      </c>
      <c r="C282" s="16" t="s">
        <v>36</v>
      </c>
      <c r="D282" s="16" t="s">
        <v>37</v>
      </c>
      <c r="E282" s="17">
        <v>15832.87</v>
      </c>
      <c r="F282" s="17">
        <v>12301.81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8">
        <f>SUM(Tabla11689612415218020823626440[[#This Row],[S. BASE]:[PELIGRO]])</f>
        <v>28134.68</v>
      </c>
    </row>
    <row r="284" spans="1:12" x14ac:dyDescent="0.3">
      <c r="A284" s="43" t="s">
        <v>324</v>
      </c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</row>
    <row r="286" spans="1:12" x14ac:dyDescent="0.3">
      <c r="A286" s="42" t="s">
        <v>325</v>
      </c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1:12" ht="14.4" thickBot="1" x14ac:dyDescent="0.35"/>
    <row r="288" spans="1:12" ht="14.4" thickBot="1" x14ac:dyDescent="0.35">
      <c r="A288" s="5" t="s">
        <v>2</v>
      </c>
      <c r="B288" s="6" t="s">
        <v>3</v>
      </c>
      <c r="C288" s="6" t="s">
        <v>4</v>
      </c>
      <c r="D288" s="6" t="s">
        <v>5</v>
      </c>
      <c r="E288" s="6" t="s">
        <v>6</v>
      </c>
      <c r="F288" s="6" t="s">
        <v>7</v>
      </c>
      <c r="G288" s="6" t="s">
        <v>8</v>
      </c>
      <c r="H288" s="6" t="s">
        <v>9</v>
      </c>
      <c r="I288" s="6" t="s">
        <v>10</v>
      </c>
      <c r="J288" s="6" t="s">
        <v>11</v>
      </c>
      <c r="K288" s="6" t="s">
        <v>12</v>
      </c>
      <c r="L288" s="7" t="s">
        <v>13</v>
      </c>
    </row>
    <row r="289" spans="1:13" x14ac:dyDescent="0.3">
      <c r="A289" s="8" t="s">
        <v>326</v>
      </c>
      <c r="B289" s="9" t="s">
        <v>110</v>
      </c>
      <c r="C289" s="9" t="s">
        <v>110</v>
      </c>
      <c r="D289" s="9" t="s">
        <v>23</v>
      </c>
      <c r="E289" s="10">
        <v>17246.55</v>
      </c>
      <c r="F289" s="10">
        <v>20478.009999999998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11">
        <f>SUM(Tabla12699712515318120923726541[[#This Row],[S. BASE]:[PELIGRO]])</f>
        <v>37724.559999999998</v>
      </c>
    </row>
    <row r="290" spans="1:13" x14ac:dyDescent="0.3">
      <c r="A290" s="12" t="s">
        <v>327</v>
      </c>
      <c r="B290" s="4" t="s">
        <v>110</v>
      </c>
      <c r="C290" s="4" t="s">
        <v>110</v>
      </c>
      <c r="D290" s="4" t="s">
        <v>23</v>
      </c>
      <c r="E290" s="13">
        <v>17246.55</v>
      </c>
      <c r="F290" s="13">
        <v>20478.009999999998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14">
        <f>SUM(Tabla12699712515318120923726541[[#This Row],[S. BASE]:[PELIGRO]])</f>
        <v>37724.559999999998</v>
      </c>
    </row>
    <row r="291" spans="1:13" x14ac:dyDescent="0.3">
      <c r="A291" s="12" t="s">
        <v>328</v>
      </c>
      <c r="B291" s="4" t="s">
        <v>78</v>
      </c>
      <c r="C291" s="4" t="s">
        <v>79</v>
      </c>
      <c r="D291" s="4" t="s">
        <v>29</v>
      </c>
      <c r="E291" s="13">
        <v>16864.82</v>
      </c>
      <c r="F291" s="13">
        <v>15527.28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14">
        <f>SUM(Tabla12699712515318120923726541[[#This Row],[S. BASE]:[PELIGRO]])</f>
        <v>32392.1</v>
      </c>
    </row>
    <row r="292" spans="1:13" x14ac:dyDescent="0.3">
      <c r="A292" s="12" t="s">
        <v>329</v>
      </c>
      <c r="B292" s="4" t="s">
        <v>78</v>
      </c>
      <c r="C292" s="4" t="s">
        <v>79</v>
      </c>
      <c r="D292" s="4" t="s">
        <v>29</v>
      </c>
      <c r="E292" s="13">
        <v>16864.82</v>
      </c>
      <c r="F292" s="13">
        <v>15527.28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14">
        <f>SUM(Tabla12699712515318120923726541[[#This Row],[S. BASE]:[PELIGRO]])</f>
        <v>32392.1</v>
      </c>
    </row>
    <row r="293" spans="1:13" x14ac:dyDescent="0.3">
      <c r="A293" s="12" t="s">
        <v>330</v>
      </c>
      <c r="B293" s="4" t="s">
        <v>78</v>
      </c>
      <c r="C293" s="4" t="s">
        <v>79</v>
      </c>
      <c r="D293" s="4" t="s">
        <v>29</v>
      </c>
      <c r="E293" s="13">
        <v>16864.82</v>
      </c>
      <c r="F293" s="13">
        <v>15527.28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14">
        <f>SUM(Tabla12699712515318120923726541[[#This Row],[S. BASE]:[PELIGRO]])</f>
        <v>32392.1</v>
      </c>
    </row>
    <row r="294" spans="1:13" x14ac:dyDescent="0.3">
      <c r="A294" s="12" t="s">
        <v>331</v>
      </c>
      <c r="B294" s="4" t="s">
        <v>78</v>
      </c>
      <c r="C294" s="4" t="s">
        <v>332</v>
      </c>
      <c r="D294" s="4" t="s">
        <v>29</v>
      </c>
      <c r="E294" s="13">
        <v>16864.82</v>
      </c>
      <c r="F294" s="13">
        <v>15527.28</v>
      </c>
      <c r="G294" s="4">
        <v>0</v>
      </c>
      <c r="H294" s="4">
        <v>0</v>
      </c>
      <c r="I294" s="13">
        <v>0</v>
      </c>
      <c r="J294" s="13">
        <v>0</v>
      </c>
      <c r="K294" s="4">
        <v>0</v>
      </c>
      <c r="L294" s="14">
        <f>SUM(Tabla12699712515318120923726541[[#This Row],[S. BASE]:[PELIGRO]])</f>
        <v>32392.1</v>
      </c>
    </row>
    <row r="295" spans="1:13" x14ac:dyDescent="0.3">
      <c r="A295" s="12" t="s">
        <v>333</v>
      </c>
      <c r="B295" s="4" t="s">
        <v>35</v>
      </c>
      <c r="C295" s="4" t="s">
        <v>36</v>
      </c>
      <c r="D295" s="4" t="s">
        <v>37</v>
      </c>
      <c r="E295" s="13">
        <v>15832.87</v>
      </c>
      <c r="F295" s="13">
        <v>12301.81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14">
        <f>SUM(Tabla12699712515318120923726541[[#This Row],[S. BASE]:[PELIGRO]])</f>
        <v>28134.68</v>
      </c>
    </row>
    <row r="296" spans="1:13" x14ac:dyDescent="0.3">
      <c r="A296" s="12" t="s">
        <v>334</v>
      </c>
      <c r="B296" s="4" t="s">
        <v>35</v>
      </c>
      <c r="C296" s="4" t="s">
        <v>36</v>
      </c>
      <c r="D296" s="4" t="s">
        <v>37</v>
      </c>
      <c r="E296" s="13">
        <v>15832.87</v>
      </c>
      <c r="F296" s="13">
        <v>12301.81</v>
      </c>
      <c r="G296" s="4">
        <v>0</v>
      </c>
      <c r="H296" s="4">
        <v>0</v>
      </c>
      <c r="I296" s="4">
        <v>0</v>
      </c>
      <c r="J296" s="4">
        <v>0</v>
      </c>
      <c r="K296" s="13">
        <v>1199.44</v>
      </c>
      <c r="L296" s="14">
        <f>SUM(Tabla12699712515318120923726541[[#This Row],[S. BASE]:[PELIGRO]])</f>
        <v>29334.12</v>
      </c>
    </row>
    <row r="297" spans="1:13" x14ac:dyDescent="0.3">
      <c r="A297" s="12" t="s">
        <v>335</v>
      </c>
      <c r="B297" s="4" t="s">
        <v>35</v>
      </c>
      <c r="C297" s="4" t="s">
        <v>36</v>
      </c>
      <c r="D297" s="4" t="s">
        <v>37</v>
      </c>
      <c r="E297" s="13">
        <v>15832.87</v>
      </c>
      <c r="F297" s="13">
        <v>12301.81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14">
        <f>SUM(Tabla12699712515318120923726541[[#This Row],[S. BASE]:[PELIGRO]])</f>
        <v>28134.68</v>
      </c>
    </row>
    <row r="298" spans="1:13" x14ac:dyDescent="0.3">
      <c r="A298" s="12" t="s">
        <v>336</v>
      </c>
      <c r="B298" s="4" t="s">
        <v>35</v>
      </c>
      <c r="C298" s="4" t="s">
        <v>36</v>
      </c>
      <c r="D298" s="4" t="s">
        <v>37</v>
      </c>
      <c r="E298" s="13">
        <v>15832.87</v>
      </c>
      <c r="F298" s="13">
        <v>12301.81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14">
        <f>SUM(Tabla12699712515318120923726541[[#This Row],[S. BASE]:[PELIGRO]])</f>
        <v>28134.68</v>
      </c>
    </row>
    <row r="299" spans="1:13" x14ac:dyDescent="0.3">
      <c r="A299" s="12" t="s">
        <v>337</v>
      </c>
      <c r="B299" s="4" t="s">
        <v>35</v>
      </c>
      <c r="C299" s="4" t="s">
        <v>36</v>
      </c>
      <c r="D299" s="4" t="s">
        <v>37</v>
      </c>
      <c r="E299" s="13">
        <v>15832.87</v>
      </c>
      <c r="F299" s="13">
        <v>12301.81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14">
        <f>SUM(Tabla12699712515318120923726541[[#This Row],[S. BASE]:[PELIGRO]])</f>
        <v>28134.68</v>
      </c>
    </row>
    <row r="300" spans="1:13" x14ac:dyDescent="0.3">
      <c r="A300" s="12" t="s">
        <v>338</v>
      </c>
      <c r="B300" s="4" t="s">
        <v>35</v>
      </c>
      <c r="C300" s="4" t="s">
        <v>36</v>
      </c>
      <c r="D300" s="4" t="s">
        <v>37</v>
      </c>
      <c r="E300" s="13">
        <v>15832.87</v>
      </c>
      <c r="F300" s="13">
        <v>12301.81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14">
        <f>SUM(Tabla12699712515318120923726541[[#This Row],[S. BASE]:[PELIGRO]])</f>
        <v>28134.68</v>
      </c>
    </row>
    <row r="301" spans="1:13" ht="14.4" thickBot="1" x14ac:dyDescent="0.35">
      <c r="A301" s="15" t="s">
        <v>339</v>
      </c>
      <c r="B301" s="16" t="s">
        <v>35</v>
      </c>
      <c r="C301" s="16" t="s">
        <v>36</v>
      </c>
      <c r="D301" s="16" t="s">
        <v>37</v>
      </c>
      <c r="E301" s="17">
        <v>15832.87</v>
      </c>
      <c r="F301" s="17">
        <v>12301.81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8">
        <f>SUM(Tabla12699712515318120923726541[[#This Row],[S. BASE]:[PELIGRO]])</f>
        <v>28134.68</v>
      </c>
    </row>
    <row r="303" spans="1:13" x14ac:dyDescent="0.3">
      <c r="D303" s="42" t="s">
        <v>340</v>
      </c>
      <c r="E303" s="42"/>
      <c r="F303" s="42"/>
      <c r="G303" s="42"/>
      <c r="M303" s="13"/>
    </row>
    <row r="304" spans="1:13" ht="14.4" thickBot="1" x14ac:dyDescent="0.35">
      <c r="D304" s="19"/>
      <c r="E304" s="19"/>
      <c r="F304" s="19"/>
      <c r="G304" s="19"/>
      <c r="M304" s="13"/>
    </row>
    <row r="305" spans="1:12" ht="14.4" thickBot="1" x14ac:dyDescent="0.35">
      <c r="A305" s="37" t="s">
        <v>2</v>
      </c>
      <c r="B305" s="38" t="s">
        <v>3</v>
      </c>
      <c r="C305" s="38" t="s">
        <v>4</v>
      </c>
      <c r="D305" s="38" t="s">
        <v>5</v>
      </c>
      <c r="E305" s="38" t="s">
        <v>6</v>
      </c>
      <c r="F305" s="38" t="s">
        <v>7</v>
      </c>
      <c r="G305" s="38" t="s">
        <v>8</v>
      </c>
      <c r="H305" s="38" t="s">
        <v>9</v>
      </c>
      <c r="I305" s="38" t="s">
        <v>10</v>
      </c>
      <c r="J305" s="38" t="s">
        <v>11</v>
      </c>
      <c r="K305" s="38" t="s">
        <v>12</v>
      </c>
      <c r="L305" s="39" t="s">
        <v>13</v>
      </c>
    </row>
    <row r="306" spans="1:12" ht="14.4" thickBot="1" x14ac:dyDescent="0.35">
      <c r="A306" s="5" t="s">
        <v>341</v>
      </c>
      <c r="B306" s="6" t="s">
        <v>21</v>
      </c>
      <c r="C306" s="6" t="s">
        <v>342</v>
      </c>
      <c r="D306" s="6" t="s">
        <v>23</v>
      </c>
      <c r="E306" s="40">
        <v>17246.55</v>
      </c>
      <c r="F306" s="40">
        <v>20478.009999999998</v>
      </c>
      <c r="G306" s="6">
        <v>0</v>
      </c>
      <c r="H306" s="6">
        <v>0</v>
      </c>
      <c r="I306" s="40">
        <v>2876.93</v>
      </c>
      <c r="J306" s="6">
        <v>0</v>
      </c>
      <c r="K306" s="6">
        <v>0</v>
      </c>
      <c r="L306" s="41">
        <f>SUM(E306:K306)</f>
        <v>40601.49</v>
      </c>
    </row>
    <row r="308" spans="1:12" x14ac:dyDescent="0.3">
      <c r="A308" s="42" t="s">
        <v>343</v>
      </c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1:12" ht="14.4" thickBot="1" x14ac:dyDescent="0.35"/>
    <row r="310" spans="1:12" ht="14.4" thickBot="1" x14ac:dyDescent="0.35">
      <c r="A310" s="5" t="s">
        <v>2</v>
      </c>
      <c r="B310" s="6" t="s">
        <v>3</v>
      </c>
      <c r="C310" s="6" t="s">
        <v>4</v>
      </c>
      <c r="D310" s="6" t="s">
        <v>5</v>
      </c>
      <c r="E310" s="6" t="s">
        <v>6</v>
      </c>
      <c r="F310" s="6" t="s">
        <v>7</v>
      </c>
      <c r="G310" s="6" t="s">
        <v>8</v>
      </c>
      <c r="H310" s="6" t="s">
        <v>9</v>
      </c>
      <c r="I310" s="6" t="s">
        <v>10</v>
      </c>
      <c r="J310" s="6" t="s">
        <v>11</v>
      </c>
      <c r="K310" s="6" t="s">
        <v>12</v>
      </c>
      <c r="L310" s="7" t="s">
        <v>13</v>
      </c>
    </row>
    <row r="311" spans="1:12" x14ac:dyDescent="0.3">
      <c r="A311" s="8" t="s">
        <v>344</v>
      </c>
      <c r="B311" s="9" t="s">
        <v>110</v>
      </c>
      <c r="C311" s="9" t="s">
        <v>110</v>
      </c>
      <c r="D311" s="9" t="s">
        <v>23</v>
      </c>
      <c r="E311" s="10">
        <v>17246.55</v>
      </c>
      <c r="F311" s="10">
        <v>20478.009999999998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11">
        <f>SUM(Tabla13709812615418221023826642[[#This Row],[S. BASE]:[PELIGRO]])</f>
        <v>37724.559999999998</v>
      </c>
    </row>
    <row r="312" spans="1:12" x14ac:dyDescent="0.3">
      <c r="A312" s="12" t="s">
        <v>345</v>
      </c>
      <c r="B312" s="4" t="s">
        <v>78</v>
      </c>
      <c r="C312" s="4" t="s">
        <v>79</v>
      </c>
      <c r="D312" s="4" t="s">
        <v>29</v>
      </c>
      <c r="E312" s="13">
        <v>16864.82</v>
      </c>
      <c r="F312" s="13">
        <v>15527.28</v>
      </c>
      <c r="G312" s="13">
        <v>3452.69</v>
      </c>
      <c r="H312" s="13">
        <v>3205.81</v>
      </c>
      <c r="I312" s="13">
        <v>0</v>
      </c>
      <c r="J312" s="4">
        <v>0</v>
      </c>
      <c r="K312" s="4">
        <v>0</v>
      </c>
      <c r="L312" s="14">
        <f>SUM(Tabla13709812615418221023826642[[#This Row],[S. BASE]:[PELIGRO]])</f>
        <v>39050.6</v>
      </c>
    </row>
    <row r="313" spans="1:12" x14ac:dyDescent="0.3">
      <c r="A313" s="12" t="s">
        <v>346</v>
      </c>
      <c r="B313" s="4" t="s">
        <v>78</v>
      </c>
      <c r="C313" s="4" t="s">
        <v>79</v>
      </c>
      <c r="D313" s="4" t="s">
        <v>29</v>
      </c>
      <c r="E313" s="13">
        <v>16864.82</v>
      </c>
      <c r="F313" s="13">
        <v>15527.28</v>
      </c>
      <c r="G313" s="4">
        <v>0</v>
      </c>
      <c r="H313" s="4">
        <v>0</v>
      </c>
      <c r="I313" s="13">
        <v>0</v>
      </c>
      <c r="J313" s="4">
        <v>0</v>
      </c>
      <c r="K313" s="4">
        <v>0</v>
      </c>
      <c r="L313" s="14">
        <f>SUM(Tabla13709812615418221023826642[[#This Row],[S. BASE]:[PELIGRO]])</f>
        <v>32392.1</v>
      </c>
    </row>
    <row r="314" spans="1:12" x14ac:dyDescent="0.3">
      <c r="A314" s="12" t="s">
        <v>347</v>
      </c>
      <c r="B314" s="4" t="s">
        <v>78</v>
      </c>
      <c r="C314" s="4" t="s">
        <v>79</v>
      </c>
      <c r="D314" s="4" t="s">
        <v>29</v>
      </c>
      <c r="E314" s="13">
        <v>16864.82</v>
      </c>
      <c r="F314" s="13">
        <v>15527.28</v>
      </c>
      <c r="G314" s="4">
        <v>0</v>
      </c>
      <c r="H314" s="4">
        <v>0</v>
      </c>
      <c r="I314" s="13">
        <v>0</v>
      </c>
      <c r="J314" s="4">
        <v>0</v>
      </c>
      <c r="K314" s="4">
        <v>0</v>
      </c>
      <c r="L314" s="14">
        <f>SUM(Tabla13709812615418221023826642[[#This Row],[S. BASE]:[PELIGRO]])</f>
        <v>32392.1</v>
      </c>
    </row>
    <row r="315" spans="1:12" x14ac:dyDescent="0.3">
      <c r="A315" s="12" t="s">
        <v>348</v>
      </c>
      <c r="B315" s="4" t="s">
        <v>78</v>
      </c>
      <c r="C315" s="4" t="s">
        <v>79</v>
      </c>
      <c r="D315" s="4" t="s">
        <v>29</v>
      </c>
      <c r="E315" s="13">
        <v>16864.82</v>
      </c>
      <c r="F315" s="13">
        <v>15527.28</v>
      </c>
      <c r="G315" s="4">
        <v>0</v>
      </c>
      <c r="H315" s="4">
        <v>0</v>
      </c>
      <c r="I315" s="13">
        <v>0</v>
      </c>
      <c r="J315" s="4">
        <v>0</v>
      </c>
      <c r="K315" s="4">
        <v>0</v>
      </c>
      <c r="L315" s="14">
        <f>SUM(Tabla13709812615418221023826642[[#This Row],[S. BASE]:[PELIGRO]])</f>
        <v>32392.1</v>
      </c>
    </row>
    <row r="316" spans="1:12" ht="14.4" thickBot="1" x14ac:dyDescent="0.35">
      <c r="A316" s="15" t="s">
        <v>349</v>
      </c>
      <c r="B316" s="16" t="s">
        <v>78</v>
      </c>
      <c r="C316" s="16" t="s">
        <v>79</v>
      </c>
      <c r="D316" s="16" t="s">
        <v>29</v>
      </c>
      <c r="E316" s="17">
        <v>16864.82</v>
      </c>
      <c r="F316" s="17">
        <v>15527.28</v>
      </c>
      <c r="G316" s="16">
        <v>0</v>
      </c>
      <c r="H316" s="16">
        <v>0</v>
      </c>
      <c r="I316" s="17">
        <v>0</v>
      </c>
      <c r="J316" s="16">
        <v>0</v>
      </c>
      <c r="K316" s="16">
        <v>0</v>
      </c>
      <c r="L316" s="18">
        <f>SUM(Tabla13709812615418221023826642[[#This Row],[S. BASE]:[PELIGRO]])</f>
        <v>32392.1</v>
      </c>
    </row>
    <row r="318" spans="1:12" x14ac:dyDescent="0.3">
      <c r="A318" s="42" t="s">
        <v>350</v>
      </c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</row>
    <row r="319" spans="1:12" ht="14.4" thickBot="1" x14ac:dyDescent="0.35"/>
    <row r="320" spans="1:12" ht="14.4" thickBot="1" x14ac:dyDescent="0.35">
      <c r="A320" s="5" t="s">
        <v>2</v>
      </c>
      <c r="B320" s="6" t="s">
        <v>3</v>
      </c>
      <c r="C320" s="6" t="s">
        <v>4</v>
      </c>
      <c r="D320" s="6" t="s">
        <v>5</v>
      </c>
      <c r="E320" s="6" t="s">
        <v>6</v>
      </c>
      <c r="F320" s="6" t="s">
        <v>7</v>
      </c>
      <c r="G320" s="6" t="s">
        <v>8</v>
      </c>
      <c r="H320" s="6" t="s">
        <v>9</v>
      </c>
      <c r="I320" s="6" t="s">
        <v>10</v>
      </c>
      <c r="J320" s="6" t="s">
        <v>11</v>
      </c>
      <c r="K320" s="6" t="s">
        <v>12</v>
      </c>
      <c r="L320" s="7" t="s">
        <v>13</v>
      </c>
    </row>
    <row r="321" spans="1:13" x14ac:dyDescent="0.3">
      <c r="A321" s="8" t="s">
        <v>351</v>
      </c>
      <c r="B321" s="9" t="s">
        <v>110</v>
      </c>
      <c r="C321" s="9" t="s">
        <v>110</v>
      </c>
      <c r="D321" s="9" t="s">
        <v>23</v>
      </c>
      <c r="E321" s="10">
        <v>17246.55</v>
      </c>
      <c r="F321" s="10">
        <v>20478.009999999998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11">
        <f>SUM(Tabla14719912715518321123926743[[#This Row],[S. BASE]:[PELIGRO]])</f>
        <v>37724.559999999998</v>
      </c>
    </row>
    <row r="322" spans="1:13" x14ac:dyDescent="0.3">
      <c r="A322" s="12" t="s">
        <v>352</v>
      </c>
      <c r="B322" s="4" t="s">
        <v>78</v>
      </c>
      <c r="C322" s="4" t="s">
        <v>79</v>
      </c>
      <c r="D322" s="4" t="s">
        <v>29</v>
      </c>
      <c r="E322" s="13">
        <v>16864.82</v>
      </c>
      <c r="F322" s="13">
        <v>15527.28</v>
      </c>
      <c r="G322" s="4">
        <v>0</v>
      </c>
      <c r="H322" s="4">
        <v>0</v>
      </c>
      <c r="I322" s="13">
        <v>0</v>
      </c>
      <c r="J322" s="4">
        <v>0</v>
      </c>
      <c r="K322" s="4">
        <v>0</v>
      </c>
      <c r="L322" s="14">
        <f>SUM(Tabla14719912715518321123926743[[#This Row],[S. BASE]:[PELIGRO]])</f>
        <v>32392.1</v>
      </c>
    </row>
    <row r="323" spans="1:13" x14ac:dyDescent="0.3">
      <c r="A323" s="12" t="s">
        <v>353</v>
      </c>
      <c r="B323" s="4" t="s">
        <v>78</v>
      </c>
      <c r="C323" s="4" t="s">
        <v>79</v>
      </c>
      <c r="D323" s="4" t="s">
        <v>29</v>
      </c>
      <c r="E323" s="13">
        <v>16864.82</v>
      </c>
      <c r="F323" s="13">
        <v>15527.28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14">
        <f>SUM(Tabla14719912715518321123926743[[#This Row],[S. BASE]:[PELIGRO]])</f>
        <v>32392.1</v>
      </c>
    </row>
    <row r="324" spans="1:13" x14ac:dyDescent="0.3">
      <c r="A324" s="12" t="s">
        <v>354</v>
      </c>
      <c r="B324" s="4" t="s">
        <v>78</v>
      </c>
      <c r="C324" s="4" t="s">
        <v>79</v>
      </c>
      <c r="D324" s="4" t="s">
        <v>29</v>
      </c>
      <c r="E324" s="13">
        <v>16864.82</v>
      </c>
      <c r="F324" s="13">
        <v>15527.28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14">
        <f>SUM(Tabla14719912715518321123926743[[#This Row],[S. BASE]:[PELIGRO]])</f>
        <v>32392.1</v>
      </c>
    </row>
    <row r="325" spans="1:13" x14ac:dyDescent="0.3">
      <c r="A325" s="12" t="s">
        <v>355</v>
      </c>
      <c r="B325" s="4" t="s">
        <v>78</v>
      </c>
      <c r="C325" s="4" t="s">
        <v>79</v>
      </c>
      <c r="D325" s="4" t="s">
        <v>29</v>
      </c>
      <c r="E325" s="13">
        <v>16864.82</v>
      </c>
      <c r="F325" s="13">
        <v>15527.28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14">
        <f>SUM(Tabla14719912715518321123926743[[#This Row],[S. BASE]:[PELIGRO]])</f>
        <v>32392.1</v>
      </c>
    </row>
    <row r="326" spans="1:13" ht="14.4" thickBot="1" x14ac:dyDescent="0.35">
      <c r="A326" s="15" t="s">
        <v>356</v>
      </c>
      <c r="B326" s="16" t="s">
        <v>27</v>
      </c>
      <c r="C326" s="16" t="s">
        <v>28</v>
      </c>
      <c r="D326" s="16" t="s">
        <v>29</v>
      </c>
      <c r="E326" s="17">
        <v>16864.82</v>
      </c>
      <c r="F326" s="17">
        <v>15527.28</v>
      </c>
      <c r="G326" s="16">
        <v>0</v>
      </c>
      <c r="H326" s="16">
        <v>0</v>
      </c>
      <c r="I326" s="17">
        <v>0</v>
      </c>
      <c r="J326" s="16">
        <v>0</v>
      </c>
      <c r="K326" s="16">
        <v>0</v>
      </c>
      <c r="L326" s="18">
        <f>SUM(Tabla14719912715518321123926743[[#This Row],[S. BASE]:[PELIGRO]])</f>
        <v>32392.1</v>
      </c>
    </row>
    <row r="328" spans="1:13" x14ac:dyDescent="0.3">
      <c r="F328" s="13"/>
      <c r="G328" s="13"/>
      <c r="J328" s="13"/>
      <c r="M328" s="4"/>
    </row>
    <row r="329" spans="1:13" x14ac:dyDescent="0.3">
      <c r="A329" s="42" t="s">
        <v>357</v>
      </c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</row>
    <row r="330" spans="1:13" ht="14.4" thickBot="1" x14ac:dyDescent="0.35"/>
    <row r="331" spans="1:13" ht="14.4" thickBot="1" x14ac:dyDescent="0.35">
      <c r="A331" s="5" t="s">
        <v>2</v>
      </c>
      <c r="B331" s="6" t="s">
        <v>3</v>
      </c>
      <c r="C331" s="6" t="s">
        <v>4</v>
      </c>
      <c r="D331" s="6" t="s">
        <v>5</v>
      </c>
      <c r="E331" s="6" t="s">
        <v>6</v>
      </c>
      <c r="F331" s="6" t="s">
        <v>7</v>
      </c>
      <c r="G331" s="6" t="s">
        <v>8</v>
      </c>
      <c r="H331" s="6" t="s">
        <v>9</v>
      </c>
      <c r="I331" s="6" t="s">
        <v>10</v>
      </c>
      <c r="J331" s="6" t="s">
        <v>11</v>
      </c>
      <c r="K331" s="6" t="s">
        <v>12</v>
      </c>
      <c r="L331" s="7" t="s">
        <v>13</v>
      </c>
    </row>
    <row r="332" spans="1:13" x14ac:dyDescent="0.3">
      <c r="A332" s="8" t="s">
        <v>358</v>
      </c>
      <c r="B332" s="9" t="s">
        <v>110</v>
      </c>
      <c r="C332" s="9" t="s">
        <v>110</v>
      </c>
      <c r="D332" s="9" t="s">
        <v>23</v>
      </c>
      <c r="E332" s="10">
        <v>17246.55</v>
      </c>
      <c r="F332" s="10">
        <v>20478.009999999998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11">
        <f>SUM(Tabla157210012815618421224026844[[#This Row],[S. BASE]:[PELIGRO]])</f>
        <v>37724.559999999998</v>
      </c>
    </row>
    <row r="333" spans="1:13" x14ac:dyDescent="0.3">
      <c r="A333" s="12" t="s">
        <v>359</v>
      </c>
      <c r="B333" s="4" t="s">
        <v>27</v>
      </c>
      <c r="C333" s="4" t="s">
        <v>79</v>
      </c>
      <c r="D333" s="4" t="s">
        <v>29</v>
      </c>
      <c r="E333" s="13">
        <v>16864.82</v>
      </c>
      <c r="F333" s="13">
        <v>15527.28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14">
        <f>SUM(Tabla157210012815618421224026844[[#This Row],[S. BASE]:[PELIGRO]])</f>
        <v>32392.1</v>
      </c>
    </row>
    <row r="334" spans="1:13" x14ac:dyDescent="0.3">
      <c r="A334" s="12" t="s">
        <v>360</v>
      </c>
      <c r="B334" s="4" t="s">
        <v>27</v>
      </c>
      <c r="C334" s="4" t="s">
        <v>79</v>
      </c>
      <c r="D334" s="4" t="s">
        <v>29</v>
      </c>
      <c r="E334" s="13">
        <v>16864.82</v>
      </c>
      <c r="F334" s="13">
        <v>15527.28</v>
      </c>
      <c r="G334" s="4">
        <v>0</v>
      </c>
      <c r="H334" s="13">
        <v>6971.51</v>
      </c>
      <c r="I334" s="4">
        <v>0</v>
      </c>
      <c r="J334" s="4">
        <v>0</v>
      </c>
      <c r="K334" s="4">
        <v>0</v>
      </c>
      <c r="L334" s="14">
        <f>SUM(Tabla157210012815618421224026844[[#This Row],[S. BASE]:[PELIGRO]])</f>
        <v>39363.61</v>
      </c>
    </row>
    <row r="335" spans="1:13" x14ac:dyDescent="0.3">
      <c r="A335" s="12" t="s">
        <v>361</v>
      </c>
      <c r="B335" s="4" t="s">
        <v>27</v>
      </c>
      <c r="C335" s="4" t="s">
        <v>79</v>
      </c>
      <c r="D335" s="4" t="s">
        <v>29</v>
      </c>
      <c r="E335" s="13">
        <v>16864.82</v>
      </c>
      <c r="F335" s="13">
        <v>15527.28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14">
        <f>SUM(Tabla157210012815618421224026844[[#This Row],[S. BASE]:[PELIGRO]])</f>
        <v>32392.1</v>
      </c>
    </row>
    <row r="336" spans="1:13" x14ac:dyDescent="0.3">
      <c r="A336" s="12" t="s">
        <v>362</v>
      </c>
      <c r="B336" s="4" t="s">
        <v>27</v>
      </c>
      <c r="C336" s="4" t="s">
        <v>79</v>
      </c>
      <c r="D336" s="4" t="s">
        <v>29</v>
      </c>
      <c r="E336" s="13">
        <v>16864.82</v>
      </c>
      <c r="F336" s="13">
        <v>15527.28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14">
        <f>SUM(Tabla157210012815618421224026844[[#This Row],[S. BASE]:[PELIGRO]])</f>
        <v>32392.1</v>
      </c>
    </row>
    <row r="337" spans="1:12" x14ac:dyDescent="0.3">
      <c r="A337" s="12" t="s">
        <v>363</v>
      </c>
      <c r="B337" s="4" t="s">
        <v>27</v>
      </c>
      <c r="C337" s="4" t="s">
        <v>79</v>
      </c>
      <c r="D337" s="4" t="s">
        <v>29</v>
      </c>
      <c r="E337" s="13">
        <v>16864.82</v>
      </c>
      <c r="F337" s="13">
        <v>15527.28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14">
        <f>SUM(Tabla157210012815618421224026844[[#This Row],[S. BASE]:[PELIGRO]])</f>
        <v>32392.1</v>
      </c>
    </row>
    <row r="338" spans="1:12" ht="14.4" thickBot="1" x14ac:dyDescent="0.35">
      <c r="A338" s="15" t="s">
        <v>364</v>
      </c>
      <c r="B338" s="16" t="s">
        <v>27</v>
      </c>
      <c r="C338" s="16" t="s">
        <v>79</v>
      </c>
      <c r="D338" s="16" t="s">
        <v>29</v>
      </c>
      <c r="E338" s="17">
        <v>16864.82</v>
      </c>
      <c r="F338" s="17">
        <v>15527.28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8">
        <f>SUM(Tabla157210012815618421224026844[[#This Row],[S. BASE]:[PELIGRO]])</f>
        <v>32392.1</v>
      </c>
    </row>
    <row r="340" spans="1:12" x14ac:dyDescent="0.3">
      <c r="A340" s="43" t="s">
        <v>365</v>
      </c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</row>
    <row r="342" spans="1:12" x14ac:dyDescent="0.3">
      <c r="A342" s="42" t="s">
        <v>366</v>
      </c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12" ht="14.4" thickBot="1" x14ac:dyDescent="0.35"/>
    <row r="344" spans="1:12" ht="14.4" thickBot="1" x14ac:dyDescent="0.35">
      <c r="A344" s="5" t="s">
        <v>2</v>
      </c>
      <c r="B344" s="6" t="s">
        <v>3</v>
      </c>
      <c r="C344" s="6" t="s">
        <v>4</v>
      </c>
      <c r="D344" s="6" t="s">
        <v>5</v>
      </c>
      <c r="E344" s="6" t="s">
        <v>6</v>
      </c>
      <c r="F344" s="6" t="s">
        <v>7</v>
      </c>
      <c r="G344" s="6" t="s">
        <v>8</v>
      </c>
      <c r="H344" s="6" t="s">
        <v>9</v>
      </c>
      <c r="I344" s="6" t="s">
        <v>10</v>
      </c>
      <c r="J344" s="6" t="s">
        <v>11</v>
      </c>
      <c r="K344" s="6" t="s">
        <v>12</v>
      </c>
      <c r="L344" s="7" t="s">
        <v>13</v>
      </c>
    </row>
    <row r="345" spans="1:12" x14ac:dyDescent="0.3">
      <c r="A345" s="8" t="s">
        <v>367</v>
      </c>
      <c r="B345" s="9" t="s">
        <v>21</v>
      </c>
      <c r="C345" s="9" t="s">
        <v>368</v>
      </c>
      <c r="D345" s="9" t="s">
        <v>23</v>
      </c>
      <c r="E345" s="10">
        <v>17246.55</v>
      </c>
      <c r="F345" s="10">
        <v>20478.009999999998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11">
        <f>SUM(Tabla167310112915718521324126945[[#This Row],[S. BASE]:[PELIGRO]])</f>
        <v>37724.559999999998</v>
      </c>
    </row>
    <row r="346" spans="1:12" x14ac:dyDescent="0.3">
      <c r="A346" s="12" t="s">
        <v>369</v>
      </c>
      <c r="B346" s="4" t="s">
        <v>78</v>
      </c>
      <c r="C346" s="4" t="s">
        <v>79</v>
      </c>
      <c r="D346" s="4" t="s">
        <v>29</v>
      </c>
      <c r="E346" s="13">
        <v>16864.82</v>
      </c>
      <c r="F346" s="13">
        <v>15527.28</v>
      </c>
      <c r="G346" s="4">
        <v>0</v>
      </c>
      <c r="H346" s="4">
        <v>0</v>
      </c>
      <c r="I346" s="13">
        <v>2876.93</v>
      </c>
      <c r="J346" s="4">
        <v>0</v>
      </c>
      <c r="K346" s="4">
        <v>0</v>
      </c>
      <c r="L346" s="14">
        <f>SUM(Tabla167310112915718521324126945[[#This Row],[S. BASE]:[PELIGRO]])</f>
        <v>35269.03</v>
      </c>
    </row>
    <row r="347" spans="1:12" x14ac:dyDescent="0.3">
      <c r="A347" s="12" t="s">
        <v>370</v>
      </c>
      <c r="B347" s="4" t="s">
        <v>78</v>
      </c>
      <c r="C347" s="4" t="s">
        <v>371</v>
      </c>
      <c r="D347" s="4" t="s">
        <v>29</v>
      </c>
      <c r="E347" s="13">
        <v>16864.82</v>
      </c>
      <c r="F347" s="13">
        <v>15527.28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14">
        <f>SUM(Tabla167310112915718521324126945[[#This Row],[S. BASE]:[PELIGRO]])</f>
        <v>32392.1</v>
      </c>
    </row>
    <row r="348" spans="1:12" x14ac:dyDescent="0.3">
      <c r="A348" s="12" t="s">
        <v>372</v>
      </c>
      <c r="B348" s="4" t="s">
        <v>373</v>
      </c>
      <c r="C348" s="4" t="s">
        <v>373</v>
      </c>
      <c r="D348" s="4" t="s">
        <v>29</v>
      </c>
      <c r="E348" s="13">
        <v>16864.82</v>
      </c>
      <c r="F348" s="13">
        <v>15527.28</v>
      </c>
      <c r="H348" s="13">
        <v>3205.81</v>
      </c>
      <c r="J348" s="13">
        <v>2398.6</v>
      </c>
      <c r="K348" s="13">
        <v>1199.44</v>
      </c>
      <c r="L348" s="14">
        <f>SUM(Tabla167310112915718521324126945[[#This Row],[S. BASE]:[PELIGRO]])</f>
        <v>39195.949999999997</v>
      </c>
    </row>
    <row r="349" spans="1:12" x14ac:dyDescent="0.3">
      <c r="A349" s="12" t="s">
        <v>374</v>
      </c>
      <c r="B349" s="4" t="s">
        <v>373</v>
      </c>
      <c r="C349" s="4" t="s">
        <v>373</v>
      </c>
      <c r="D349" s="4" t="s">
        <v>29</v>
      </c>
      <c r="E349" s="13">
        <v>16864.82</v>
      </c>
      <c r="F349" s="13">
        <v>15527.28</v>
      </c>
      <c r="H349" s="13"/>
      <c r="J349" s="13">
        <v>2398.6</v>
      </c>
      <c r="K349" s="13">
        <v>1199.44</v>
      </c>
      <c r="L349" s="14">
        <f>SUM(Tabla167310112915718521324126945[[#This Row],[S. BASE]:[PELIGRO]])</f>
        <v>35990.14</v>
      </c>
    </row>
    <row r="350" spans="1:12" x14ac:dyDescent="0.3">
      <c r="A350" s="12" t="s">
        <v>375</v>
      </c>
      <c r="B350" s="4" t="s">
        <v>373</v>
      </c>
      <c r="C350" s="4" t="s">
        <v>373</v>
      </c>
      <c r="D350" s="4" t="s">
        <v>29</v>
      </c>
      <c r="E350" s="13">
        <v>16864.82</v>
      </c>
      <c r="F350" s="13">
        <v>15527.28</v>
      </c>
      <c r="H350" s="13"/>
      <c r="J350" s="13">
        <v>2398.6</v>
      </c>
      <c r="K350" s="13">
        <v>1199.44</v>
      </c>
      <c r="L350" s="14">
        <f>SUM(Tabla167310112915718521324126945[[#This Row],[S. BASE]:[PELIGRO]])</f>
        <v>35990.14</v>
      </c>
    </row>
    <row r="351" spans="1:12" x14ac:dyDescent="0.3">
      <c r="A351" s="12" t="s">
        <v>376</v>
      </c>
      <c r="B351" s="4" t="s">
        <v>373</v>
      </c>
      <c r="C351" s="4" t="s">
        <v>373</v>
      </c>
      <c r="D351" s="4" t="s">
        <v>29</v>
      </c>
      <c r="E351" s="13">
        <v>16864.82</v>
      </c>
      <c r="F351" s="13">
        <v>15527.28</v>
      </c>
      <c r="G351" s="13">
        <v>3452.69</v>
      </c>
      <c r="H351" s="13"/>
      <c r="J351" s="13">
        <v>2398.6</v>
      </c>
      <c r="K351" s="13">
        <v>1199.44</v>
      </c>
      <c r="L351" s="14">
        <f>SUM(Tabla167310112915718521324126945[[#This Row],[S. BASE]:[PELIGRO]])</f>
        <v>39442.83</v>
      </c>
    </row>
    <row r="352" spans="1:12" x14ac:dyDescent="0.3">
      <c r="A352" s="12" t="s">
        <v>377</v>
      </c>
      <c r="B352" s="4" t="s">
        <v>373</v>
      </c>
      <c r="C352" s="4" t="s">
        <v>373</v>
      </c>
      <c r="D352" s="4" t="s">
        <v>29</v>
      </c>
      <c r="E352" s="13">
        <v>16864.82</v>
      </c>
      <c r="F352" s="13">
        <v>15527.28</v>
      </c>
      <c r="H352" s="13"/>
      <c r="J352" s="13">
        <v>2398.6</v>
      </c>
      <c r="K352" s="13">
        <v>1199.44</v>
      </c>
      <c r="L352" s="14">
        <f>SUM(Tabla167310112915718521324126945[[#This Row],[S. BASE]:[PELIGRO]])</f>
        <v>35990.14</v>
      </c>
    </row>
    <row r="353" spans="1:12" x14ac:dyDescent="0.3">
      <c r="A353" s="12" t="s">
        <v>378</v>
      </c>
      <c r="B353" s="4" t="s">
        <v>373</v>
      </c>
      <c r="C353" s="4" t="s">
        <v>373</v>
      </c>
      <c r="D353" s="4" t="s">
        <v>29</v>
      </c>
      <c r="E353" s="13">
        <v>16864.82</v>
      </c>
      <c r="F353" s="13">
        <v>15527.28</v>
      </c>
      <c r="H353" s="13">
        <v>3205.81</v>
      </c>
      <c r="J353" s="13">
        <v>2398.6</v>
      </c>
      <c r="K353" s="13">
        <v>1199.44</v>
      </c>
      <c r="L353" s="14">
        <f>SUM(Tabla167310112915718521324126945[[#This Row],[S. BASE]:[PELIGRO]])</f>
        <v>39195.949999999997</v>
      </c>
    </row>
    <row r="354" spans="1:12" x14ac:dyDescent="0.3">
      <c r="A354" s="12" t="s">
        <v>379</v>
      </c>
      <c r="B354" s="4" t="s">
        <v>373</v>
      </c>
      <c r="C354" s="4" t="s">
        <v>373</v>
      </c>
      <c r="D354" s="4" t="s">
        <v>29</v>
      </c>
      <c r="E354" s="13">
        <v>16864.82</v>
      </c>
      <c r="F354" s="13">
        <v>15527.28</v>
      </c>
      <c r="H354" s="13"/>
      <c r="J354" s="13">
        <v>2398.6</v>
      </c>
      <c r="K354" s="13">
        <v>1199.44</v>
      </c>
      <c r="L354" s="14">
        <f>SUM(Tabla167310112915718521324126945[[#This Row],[S. BASE]:[PELIGRO]])</f>
        <v>35990.14</v>
      </c>
    </row>
    <row r="355" spans="1:12" x14ac:dyDescent="0.3">
      <c r="A355" s="12" t="s">
        <v>380</v>
      </c>
      <c r="B355" s="4" t="s">
        <v>373</v>
      </c>
      <c r="C355" s="4" t="s">
        <v>373</v>
      </c>
      <c r="D355" s="4" t="s">
        <v>29</v>
      </c>
      <c r="E355" s="13">
        <v>16864.82</v>
      </c>
      <c r="F355" s="13">
        <v>15527.28</v>
      </c>
      <c r="H355" s="13"/>
      <c r="J355" s="13">
        <v>2398.6</v>
      </c>
      <c r="K355" s="13">
        <v>1199.44</v>
      </c>
      <c r="L355" s="14">
        <f>SUM(Tabla167310112915718521324126945[[#This Row],[S. BASE]:[PELIGRO]])</f>
        <v>35990.14</v>
      </c>
    </row>
    <row r="356" spans="1:12" x14ac:dyDescent="0.3">
      <c r="A356" s="12" t="s">
        <v>381</v>
      </c>
      <c r="B356" s="4" t="s">
        <v>373</v>
      </c>
      <c r="C356" s="4" t="s">
        <v>373</v>
      </c>
      <c r="D356" s="4" t="s">
        <v>29</v>
      </c>
      <c r="E356" s="13">
        <v>16864.82</v>
      </c>
      <c r="F356" s="13">
        <v>15527.28</v>
      </c>
      <c r="H356" s="13"/>
      <c r="J356" s="13">
        <v>2398.6</v>
      </c>
      <c r="K356" s="13">
        <v>1199.44</v>
      </c>
      <c r="L356" s="14">
        <f>SUM(Tabla167310112915718521324126945[[#This Row],[S. BASE]:[PELIGRO]])</f>
        <v>35990.14</v>
      </c>
    </row>
    <row r="357" spans="1:12" x14ac:dyDescent="0.3">
      <c r="A357" s="12" t="s">
        <v>382</v>
      </c>
      <c r="B357" s="4" t="s">
        <v>373</v>
      </c>
      <c r="C357" s="4" t="s">
        <v>373</v>
      </c>
      <c r="D357" s="4" t="s">
        <v>29</v>
      </c>
      <c r="E357" s="13">
        <v>16864.82</v>
      </c>
      <c r="F357" s="13">
        <v>15527.28</v>
      </c>
      <c r="H357" s="13"/>
      <c r="J357" s="13">
        <v>2398.6</v>
      </c>
      <c r="K357" s="13">
        <v>1199.44</v>
      </c>
      <c r="L357" s="14">
        <f>SUM(Tabla167310112915718521324126945[[#This Row],[S. BASE]:[PELIGRO]])</f>
        <v>35990.14</v>
      </c>
    </row>
    <row r="358" spans="1:12" x14ac:dyDescent="0.3">
      <c r="A358" s="12" t="s">
        <v>383</v>
      </c>
      <c r="B358" s="4" t="s">
        <v>373</v>
      </c>
      <c r="C358" s="4" t="s">
        <v>373</v>
      </c>
      <c r="D358" s="4" t="s">
        <v>29</v>
      </c>
      <c r="E358" s="13">
        <v>16864.82</v>
      </c>
      <c r="F358" s="13">
        <v>15527.28</v>
      </c>
      <c r="H358" s="13">
        <v>3205.81</v>
      </c>
      <c r="J358" s="13">
        <v>2398.6</v>
      </c>
      <c r="K358" s="13">
        <v>1199.44</v>
      </c>
      <c r="L358" s="14">
        <f>SUM(Tabla167310112915718521324126945[[#This Row],[S. BASE]:[PELIGRO]])</f>
        <v>39195.949999999997</v>
      </c>
    </row>
    <row r="359" spans="1:12" x14ac:dyDescent="0.3">
      <c r="A359" s="12" t="s">
        <v>384</v>
      </c>
      <c r="B359" s="4" t="s">
        <v>373</v>
      </c>
      <c r="C359" s="4" t="s">
        <v>373</v>
      </c>
      <c r="D359" s="4" t="s">
        <v>29</v>
      </c>
      <c r="E359" s="13">
        <v>16864.82</v>
      </c>
      <c r="F359" s="13">
        <v>15527.28</v>
      </c>
      <c r="H359" s="13"/>
      <c r="J359" s="13">
        <v>2398.6</v>
      </c>
      <c r="K359" s="13">
        <v>1199.44</v>
      </c>
      <c r="L359" s="14">
        <f>SUM(Tabla167310112915718521324126945[[#This Row],[S. BASE]:[PELIGRO]])</f>
        <v>35990.14</v>
      </c>
    </row>
    <row r="360" spans="1:12" x14ac:dyDescent="0.3">
      <c r="A360" s="12" t="s">
        <v>385</v>
      </c>
      <c r="B360" s="4" t="s">
        <v>373</v>
      </c>
      <c r="C360" s="4" t="s">
        <v>373</v>
      </c>
      <c r="D360" s="4" t="s">
        <v>29</v>
      </c>
      <c r="E360" s="13">
        <v>16864.82</v>
      </c>
      <c r="F360" s="13">
        <v>15527.28</v>
      </c>
      <c r="H360" s="13"/>
      <c r="J360" s="13">
        <v>2398.6</v>
      </c>
      <c r="K360" s="13">
        <v>1199.44</v>
      </c>
      <c r="L360" s="14">
        <f>SUM(Tabla167310112915718521324126945[[#This Row],[S. BASE]:[PELIGRO]])</f>
        <v>35990.14</v>
      </c>
    </row>
    <row r="361" spans="1:12" x14ac:dyDescent="0.3">
      <c r="A361" s="12" t="s">
        <v>386</v>
      </c>
      <c r="B361" s="4" t="s">
        <v>373</v>
      </c>
      <c r="C361" s="4" t="s">
        <v>373</v>
      </c>
      <c r="D361" s="4" t="s">
        <v>29</v>
      </c>
      <c r="E361" s="13">
        <v>16864.82</v>
      </c>
      <c r="F361" s="13">
        <v>15527.28</v>
      </c>
      <c r="H361" s="13"/>
      <c r="J361" s="13">
        <v>2398.6</v>
      </c>
      <c r="K361" s="13">
        <v>1199.44</v>
      </c>
      <c r="L361" s="14">
        <f>SUM(Tabla167310112915718521324126945[[#This Row],[S. BASE]:[PELIGRO]])</f>
        <v>35990.14</v>
      </c>
    </row>
    <row r="362" spans="1:12" x14ac:dyDescent="0.3">
      <c r="A362" s="12" t="s">
        <v>387</v>
      </c>
      <c r="B362" s="4" t="s">
        <v>373</v>
      </c>
      <c r="C362" s="4" t="s">
        <v>373</v>
      </c>
      <c r="D362" s="4" t="s">
        <v>29</v>
      </c>
      <c r="E362" s="13">
        <v>16864.82</v>
      </c>
      <c r="F362" s="13">
        <v>15527.28</v>
      </c>
      <c r="H362" s="13">
        <v>3205.81</v>
      </c>
      <c r="J362" s="13">
        <v>2398.6</v>
      </c>
      <c r="K362" s="13">
        <v>1199.44</v>
      </c>
      <c r="L362" s="14">
        <f>SUM(Tabla167310112915718521324126945[[#This Row],[S. BASE]:[PELIGRO]])</f>
        <v>39195.949999999997</v>
      </c>
    </row>
    <row r="363" spans="1:12" x14ac:dyDescent="0.3">
      <c r="A363" s="12" t="s">
        <v>388</v>
      </c>
      <c r="B363" s="4" t="s">
        <v>373</v>
      </c>
      <c r="C363" s="4" t="s">
        <v>373</v>
      </c>
      <c r="D363" s="4" t="s">
        <v>29</v>
      </c>
      <c r="E363" s="13">
        <v>16864.82</v>
      </c>
      <c r="F363" s="13">
        <v>15527.28</v>
      </c>
      <c r="H363" s="13"/>
      <c r="J363" s="13">
        <v>2398.6</v>
      </c>
      <c r="K363" s="13">
        <v>1199.44</v>
      </c>
      <c r="L363" s="14">
        <f>SUM(Tabla167310112915718521324126945[[#This Row],[S. BASE]:[PELIGRO]])</f>
        <v>35990.14</v>
      </c>
    </row>
    <row r="364" spans="1:12" x14ac:dyDescent="0.3">
      <c r="A364" s="12" t="s">
        <v>389</v>
      </c>
      <c r="B364" s="4" t="s">
        <v>373</v>
      </c>
      <c r="C364" s="4" t="s">
        <v>373</v>
      </c>
      <c r="D364" s="4" t="s">
        <v>29</v>
      </c>
      <c r="E364" s="13">
        <v>16864.82</v>
      </c>
      <c r="F364" s="13">
        <v>15527.28</v>
      </c>
      <c r="H364" s="13"/>
      <c r="J364" s="13">
        <v>2398.6</v>
      </c>
      <c r="K364" s="13">
        <v>1199.44</v>
      </c>
      <c r="L364" s="14">
        <f>SUM(Tabla167310112915718521324126945[[#This Row],[S. BASE]:[PELIGRO]])</f>
        <v>35990.14</v>
      </c>
    </row>
    <row r="365" spans="1:12" x14ac:dyDescent="0.3">
      <c r="A365" s="12" t="s">
        <v>390</v>
      </c>
      <c r="B365" s="4" t="s">
        <v>373</v>
      </c>
      <c r="C365" s="4" t="s">
        <v>373</v>
      </c>
      <c r="D365" s="4" t="s">
        <v>29</v>
      </c>
      <c r="E365" s="13">
        <v>16864.82</v>
      </c>
      <c r="F365" s="13">
        <v>15527.28</v>
      </c>
      <c r="H365" s="13"/>
      <c r="J365" s="13">
        <v>2398.6</v>
      </c>
      <c r="K365" s="13">
        <v>1199.44</v>
      </c>
      <c r="L365" s="14">
        <f>SUM(Tabla167310112915718521324126945[[#This Row],[S. BASE]:[PELIGRO]])</f>
        <v>35990.14</v>
      </c>
    </row>
    <row r="366" spans="1:12" x14ac:dyDescent="0.3">
      <c r="A366" s="12" t="s">
        <v>391</v>
      </c>
      <c r="B366" s="4" t="s">
        <v>373</v>
      </c>
      <c r="C366" s="4" t="s">
        <v>373</v>
      </c>
      <c r="D366" s="4" t="s">
        <v>29</v>
      </c>
      <c r="E366" s="13">
        <v>16864.82</v>
      </c>
      <c r="F366" s="13">
        <v>15527.28</v>
      </c>
      <c r="H366" s="13"/>
      <c r="J366" s="13">
        <v>2398.6</v>
      </c>
      <c r="K366" s="13">
        <v>1199.44</v>
      </c>
      <c r="L366" s="14">
        <f>SUM(Tabla167310112915718521324126945[[#This Row],[S. BASE]:[PELIGRO]])</f>
        <v>35990.14</v>
      </c>
    </row>
    <row r="367" spans="1:12" x14ac:dyDescent="0.3">
      <c r="A367" s="12" t="s">
        <v>392</v>
      </c>
      <c r="B367" s="4" t="s">
        <v>373</v>
      </c>
      <c r="C367" s="4" t="s">
        <v>373</v>
      </c>
      <c r="D367" s="4" t="s">
        <v>29</v>
      </c>
      <c r="E367" s="13">
        <v>16864.82</v>
      </c>
      <c r="F367" s="13">
        <v>15527.28</v>
      </c>
      <c r="H367" s="13">
        <v>3205.81</v>
      </c>
      <c r="J367" s="13">
        <v>2398.6</v>
      </c>
      <c r="K367" s="13">
        <v>1199.44</v>
      </c>
      <c r="L367" s="14">
        <f>SUM(Tabla167310112915718521324126945[[#This Row],[S. BASE]:[PELIGRO]])</f>
        <v>39195.949999999997</v>
      </c>
    </row>
    <row r="368" spans="1:12" x14ac:dyDescent="0.3">
      <c r="A368" s="12" t="s">
        <v>393</v>
      </c>
      <c r="B368" s="4" t="s">
        <v>373</v>
      </c>
      <c r="C368" s="4" t="s">
        <v>373</v>
      </c>
      <c r="D368" s="4" t="s">
        <v>29</v>
      </c>
      <c r="E368" s="13">
        <v>16864.82</v>
      </c>
      <c r="F368" s="13">
        <v>15527.28</v>
      </c>
      <c r="J368" s="13">
        <v>2398.6</v>
      </c>
      <c r="K368" s="13">
        <v>1199.44</v>
      </c>
      <c r="L368" s="14">
        <f>SUM(Tabla167310112915718521324126945[[#This Row],[S. BASE]:[PELIGRO]])</f>
        <v>35990.14</v>
      </c>
    </row>
    <row r="369" spans="1:12" x14ac:dyDescent="0.3">
      <c r="A369" s="12" t="s">
        <v>394</v>
      </c>
      <c r="B369" s="4" t="s">
        <v>373</v>
      </c>
      <c r="C369" s="4" t="s">
        <v>373</v>
      </c>
      <c r="D369" s="4" t="s">
        <v>29</v>
      </c>
      <c r="E369" s="13">
        <v>16864.82</v>
      </c>
      <c r="F369" s="13">
        <v>15527.28</v>
      </c>
      <c r="J369" s="13">
        <v>2398.6</v>
      </c>
      <c r="K369" s="13">
        <v>1199.44</v>
      </c>
      <c r="L369" s="14">
        <f>SUM(Tabla167310112915718521324126945[[#This Row],[S. BASE]:[PELIGRO]])</f>
        <v>35990.14</v>
      </c>
    </row>
    <row r="370" spans="1:12" x14ac:dyDescent="0.3">
      <c r="A370" s="12" t="s">
        <v>395</v>
      </c>
      <c r="B370" s="4" t="s">
        <v>373</v>
      </c>
      <c r="C370" s="4" t="s">
        <v>373</v>
      </c>
      <c r="D370" s="4" t="s">
        <v>29</v>
      </c>
      <c r="E370" s="13">
        <v>16864.82</v>
      </c>
      <c r="F370" s="13">
        <v>15527.28</v>
      </c>
      <c r="J370" s="13">
        <v>2398.6</v>
      </c>
      <c r="K370" s="13">
        <v>1199.44</v>
      </c>
      <c r="L370" s="14">
        <f>SUM(Tabla167310112915718521324126945[[#This Row],[S. BASE]:[PELIGRO]])</f>
        <v>35990.14</v>
      </c>
    </row>
    <row r="371" spans="1:12" x14ac:dyDescent="0.3">
      <c r="A371" s="12" t="s">
        <v>396</v>
      </c>
      <c r="B371" s="4" t="s">
        <v>373</v>
      </c>
      <c r="C371" s="4" t="s">
        <v>373</v>
      </c>
      <c r="D371" s="4" t="s">
        <v>29</v>
      </c>
      <c r="E371" s="13">
        <v>16864.82</v>
      </c>
      <c r="F371" s="13">
        <v>15527.28</v>
      </c>
      <c r="J371" s="13">
        <v>2398.6</v>
      </c>
      <c r="K371" s="13">
        <v>1199.44</v>
      </c>
      <c r="L371" s="14">
        <f>SUM(Tabla167310112915718521324126945[[#This Row],[S. BASE]:[PELIGRO]])</f>
        <v>35990.14</v>
      </c>
    </row>
    <row r="372" spans="1:12" x14ac:dyDescent="0.3">
      <c r="A372" s="12" t="s">
        <v>397</v>
      </c>
      <c r="B372" s="4" t="s">
        <v>373</v>
      </c>
      <c r="C372" s="4" t="s">
        <v>373</v>
      </c>
      <c r="D372" s="4" t="s">
        <v>29</v>
      </c>
      <c r="E372" s="13">
        <v>16864.82</v>
      </c>
      <c r="F372" s="13">
        <v>15527.28</v>
      </c>
      <c r="J372" s="13">
        <v>2398.6</v>
      </c>
      <c r="K372" s="13">
        <v>1199.44</v>
      </c>
      <c r="L372" s="14">
        <f>SUM(Tabla167310112915718521324126945[[#This Row],[S. BASE]:[PELIGRO]])</f>
        <v>35990.14</v>
      </c>
    </row>
    <row r="373" spans="1:12" x14ac:dyDescent="0.3">
      <c r="A373" s="12" t="s">
        <v>398</v>
      </c>
      <c r="B373" s="4" t="s">
        <v>373</v>
      </c>
      <c r="C373" s="4" t="s">
        <v>373</v>
      </c>
      <c r="D373" s="4" t="s">
        <v>29</v>
      </c>
      <c r="E373" s="13">
        <v>16864.82</v>
      </c>
      <c r="F373" s="13">
        <v>15527.28</v>
      </c>
      <c r="J373" s="13">
        <v>2398.6</v>
      </c>
      <c r="K373" s="13">
        <v>1199.44</v>
      </c>
      <c r="L373" s="14">
        <f>SUM(Tabla167310112915718521324126945[[#This Row],[S. BASE]:[PELIGRO]])</f>
        <v>35990.14</v>
      </c>
    </row>
    <row r="374" spans="1:12" x14ac:dyDescent="0.3">
      <c r="A374" s="12" t="s">
        <v>399</v>
      </c>
      <c r="B374" s="4" t="s">
        <v>373</v>
      </c>
      <c r="C374" s="4" t="s">
        <v>373</v>
      </c>
      <c r="D374" s="4" t="s">
        <v>29</v>
      </c>
      <c r="E374" s="13">
        <v>16864.82</v>
      </c>
      <c r="F374" s="13">
        <v>15527.28</v>
      </c>
      <c r="J374" s="13">
        <v>2398.6</v>
      </c>
      <c r="K374" s="13">
        <v>1199.44</v>
      </c>
      <c r="L374" s="14">
        <f>SUM(Tabla167310112915718521324126945[[#This Row],[S. BASE]:[PELIGRO]])</f>
        <v>35990.14</v>
      </c>
    </row>
    <row r="375" spans="1:12" x14ac:dyDescent="0.3">
      <c r="A375" s="12" t="s">
        <v>400</v>
      </c>
      <c r="B375" s="4" t="s">
        <v>373</v>
      </c>
      <c r="C375" s="4" t="s">
        <v>373</v>
      </c>
      <c r="D375" s="4" t="s">
        <v>29</v>
      </c>
      <c r="E375" s="13">
        <v>16864.82</v>
      </c>
      <c r="F375" s="13">
        <v>15527.28</v>
      </c>
      <c r="J375" s="13">
        <v>2398.6</v>
      </c>
      <c r="K375" s="13">
        <v>1199.44</v>
      </c>
      <c r="L375" s="14">
        <f>SUM(Tabla167310112915718521324126945[[#This Row],[S. BASE]:[PELIGRO]])</f>
        <v>35990.14</v>
      </c>
    </row>
    <row r="376" spans="1:12" x14ac:dyDescent="0.3">
      <c r="A376" s="12" t="s">
        <v>401</v>
      </c>
      <c r="B376" s="4" t="s">
        <v>373</v>
      </c>
      <c r="C376" s="4" t="s">
        <v>373</v>
      </c>
      <c r="D376" s="4" t="s">
        <v>29</v>
      </c>
      <c r="E376" s="13">
        <v>16864.82</v>
      </c>
      <c r="F376" s="13">
        <v>15527.28</v>
      </c>
      <c r="J376" s="13">
        <v>2398.6</v>
      </c>
      <c r="K376" s="13">
        <v>1199.44</v>
      </c>
      <c r="L376" s="14">
        <f>SUM(Tabla167310112915718521324126945[[#This Row],[S. BASE]:[PELIGRO]])</f>
        <v>35990.14</v>
      </c>
    </row>
    <row r="377" spans="1:12" x14ac:dyDescent="0.3">
      <c r="A377" s="12" t="s">
        <v>402</v>
      </c>
      <c r="B377" s="4" t="s">
        <v>403</v>
      </c>
      <c r="C377" s="4" t="s">
        <v>404</v>
      </c>
      <c r="D377" s="4" t="s">
        <v>37</v>
      </c>
      <c r="E377" s="13">
        <v>16381.69</v>
      </c>
      <c r="F377" s="13">
        <v>13802.03</v>
      </c>
      <c r="G377" s="13">
        <v>3452.69</v>
      </c>
      <c r="H377" s="13">
        <v>4192.46</v>
      </c>
      <c r="I377" s="4">
        <v>0</v>
      </c>
      <c r="J377" s="4">
        <v>0</v>
      </c>
      <c r="K377" s="13">
        <v>1199.44</v>
      </c>
      <c r="L377" s="14">
        <f>SUM(Tabla167310112915718521324126945[[#This Row],[S. BASE]:[PELIGRO]])</f>
        <v>39028.310000000005</v>
      </c>
    </row>
    <row r="378" spans="1:12" x14ac:dyDescent="0.3">
      <c r="A378" s="12" t="s">
        <v>405</v>
      </c>
      <c r="B378" s="4" t="s">
        <v>403</v>
      </c>
      <c r="C378" s="4" t="s">
        <v>403</v>
      </c>
      <c r="D378" s="4" t="s">
        <v>37</v>
      </c>
      <c r="E378" s="13">
        <v>16381.69</v>
      </c>
      <c r="F378" s="13">
        <v>13802.03</v>
      </c>
      <c r="G378" s="4">
        <v>0</v>
      </c>
      <c r="H378" s="4">
        <v>0</v>
      </c>
      <c r="I378" s="4">
        <v>0</v>
      </c>
      <c r="J378" s="4">
        <v>0</v>
      </c>
      <c r="K378" s="13">
        <v>1199.44</v>
      </c>
      <c r="L378" s="14">
        <f>SUM(Tabla167310112915718521324126945[[#This Row],[S. BASE]:[PELIGRO]])</f>
        <v>31383.16</v>
      </c>
    </row>
    <row r="379" spans="1:12" x14ac:dyDescent="0.3">
      <c r="A379" s="12" t="s">
        <v>406</v>
      </c>
      <c r="B379" s="4" t="s">
        <v>403</v>
      </c>
      <c r="C379" s="4" t="s">
        <v>403</v>
      </c>
      <c r="D379" s="4" t="s">
        <v>37</v>
      </c>
      <c r="E379" s="13">
        <v>16381.69</v>
      </c>
      <c r="F379" s="13">
        <v>13802.03</v>
      </c>
      <c r="G379" s="4">
        <v>0</v>
      </c>
      <c r="H379" s="4">
        <v>0</v>
      </c>
      <c r="I379" s="4">
        <v>0</v>
      </c>
      <c r="J379" s="4">
        <v>0</v>
      </c>
      <c r="K379" s="13">
        <v>1199.44</v>
      </c>
      <c r="L379" s="14">
        <f>SUM(Tabla167310112915718521324126945[[#This Row],[S. BASE]:[PELIGRO]])</f>
        <v>31383.16</v>
      </c>
    </row>
    <row r="380" spans="1:12" x14ac:dyDescent="0.3">
      <c r="A380" s="12" t="s">
        <v>407</v>
      </c>
      <c r="B380" s="4" t="s">
        <v>148</v>
      </c>
      <c r="C380" s="4" t="s">
        <v>148</v>
      </c>
      <c r="D380" s="4" t="s">
        <v>37</v>
      </c>
      <c r="E380" s="13">
        <v>15832.87</v>
      </c>
      <c r="F380" s="13">
        <v>12301.81</v>
      </c>
      <c r="G380" s="4">
        <v>0</v>
      </c>
      <c r="H380" s="4">
        <v>0</v>
      </c>
      <c r="I380" s="4">
        <v>0</v>
      </c>
      <c r="J380" s="4">
        <v>0</v>
      </c>
      <c r="K380" s="13">
        <v>1199.44</v>
      </c>
      <c r="L380" s="14">
        <f>SUM(Tabla167310112915718521324126945[[#This Row],[S. BASE]:[PELIGRO]])</f>
        <v>29334.12</v>
      </c>
    </row>
    <row r="381" spans="1:12" x14ac:dyDescent="0.3">
      <c r="A381" s="12" t="s">
        <v>408</v>
      </c>
      <c r="B381" s="4" t="s">
        <v>148</v>
      </c>
      <c r="C381" s="4" t="s">
        <v>148</v>
      </c>
      <c r="D381" s="4" t="s">
        <v>37</v>
      </c>
      <c r="E381" s="13">
        <v>15832.87</v>
      </c>
      <c r="F381" s="13">
        <v>12301.81</v>
      </c>
      <c r="G381" s="4">
        <v>0</v>
      </c>
      <c r="H381" s="4">
        <v>0</v>
      </c>
      <c r="I381" s="4">
        <v>0</v>
      </c>
      <c r="J381" s="4">
        <v>0</v>
      </c>
      <c r="K381" s="13">
        <v>1199.44</v>
      </c>
      <c r="L381" s="14">
        <f>SUM(Tabla167310112915718521324126945[[#This Row],[S. BASE]:[PELIGRO]])</f>
        <v>29334.12</v>
      </c>
    </row>
    <row r="382" spans="1:12" x14ac:dyDescent="0.3">
      <c r="A382" s="12" t="s">
        <v>409</v>
      </c>
      <c r="B382" s="4" t="s">
        <v>148</v>
      </c>
      <c r="C382" s="4" t="s">
        <v>148</v>
      </c>
      <c r="D382" s="4" t="s">
        <v>37</v>
      </c>
      <c r="E382" s="13">
        <v>15832.87</v>
      </c>
      <c r="F382" s="13">
        <v>12301.81</v>
      </c>
      <c r="G382" s="4">
        <v>0</v>
      </c>
      <c r="H382" s="4">
        <v>0</v>
      </c>
      <c r="I382" s="4">
        <v>0</v>
      </c>
      <c r="J382" s="4">
        <v>0</v>
      </c>
      <c r="K382" s="13">
        <v>1199.44</v>
      </c>
      <c r="L382" s="14">
        <f>SUM(Tabla167310112915718521324126945[[#This Row],[S. BASE]:[PELIGRO]])</f>
        <v>29334.12</v>
      </c>
    </row>
    <row r="383" spans="1:12" x14ac:dyDescent="0.3">
      <c r="A383" s="12" t="s">
        <v>410</v>
      </c>
      <c r="B383" s="4" t="s">
        <v>148</v>
      </c>
      <c r="C383" s="4" t="s">
        <v>148</v>
      </c>
      <c r="D383" s="4" t="s">
        <v>37</v>
      </c>
      <c r="E383" s="13">
        <v>15832.87</v>
      </c>
      <c r="F383" s="13">
        <v>12301.81</v>
      </c>
      <c r="G383" s="4">
        <v>0</v>
      </c>
      <c r="H383" s="4">
        <v>0</v>
      </c>
      <c r="I383" s="4">
        <v>0</v>
      </c>
      <c r="J383" s="4">
        <v>0</v>
      </c>
      <c r="K383" s="13">
        <v>1199.44</v>
      </c>
      <c r="L383" s="14">
        <f>SUM(Tabla167310112915718521324126945[[#This Row],[S. BASE]:[PELIGRO]])</f>
        <v>29334.12</v>
      </c>
    </row>
    <row r="384" spans="1:12" x14ac:dyDescent="0.3">
      <c r="A384" s="12" t="s">
        <v>411</v>
      </c>
      <c r="B384" s="4" t="s">
        <v>148</v>
      </c>
      <c r="C384" s="4" t="s">
        <v>148</v>
      </c>
      <c r="D384" s="4" t="s">
        <v>37</v>
      </c>
      <c r="E384" s="13">
        <v>15832.87</v>
      </c>
      <c r="F384" s="13">
        <v>12301.81</v>
      </c>
      <c r="G384" s="4">
        <v>0</v>
      </c>
      <c r="H384" s="4">
        <v>0</v>
      </c>
      <c r="I384" s="4">
        <v>0</v>
      </c>
      <c r="J384" s="4">
        <v>0</v>
      </c>
      <c r="K384" s="13">
        <v>1199.44</v>
      </c>
      <c r="L384" s="14">
        <f>SUM(Tabla167310112915718521324126945[[#This Row],[S. BASE]:[PELIGRO]])</f>
        <v>29334.12</v>
      </c>
    </row>
    <row r="385" spans="1:12" x14ac:dyDescent="0.3">
      <c r="A385" s="12" t="s">
        <v>412</v>
      </c>
      <c r="B385" s="4" t="s">
        <v>148</v>
      </c>
      <c r="C385" s="4" t="s">
        <v>148</v>
      </c>
      <c r="D385" s="4" t="s">
        <v>37</v>
      </c>
      <c r="E385" s="13">
        <v>15832.87</v>
      </c>
      <c r="F385" s="13">
        <v>12301.81</v>
      </c>
      <c r="G385" s="4">
        <v>0</v>
      </c>
      <c r="H385" s="4">
        <v>0</v>
      </c>
      <c r="I385" s="4">
        <v>0</v>
      </c>
      <c r="J385" s="4">
        <v>0</v>
      </c>
      <c r="K385" s="13">
        <v>1199.44</v>
      </c>
      <c r="L385" s="14">
        <f>SUM(Tabla167310112915718521324126945[[#This Row],[S. BASE]:[PELIGRO]])</f>
        <v>29334.12</v>
      </c>
    </row>
    <row r="386" spans="1:12" x14ac:dyDescent="0.3">
      <c r="A386" s="12" t="s">
        <v>413</v>
      </c>
      <c r="B386" s="4" t="s">
        <v>403</v>
      </c>
      <c r="C386" s="4" t="s">
        <v>403</v>
      </c>
      <c r="D386" s="4" t="s">
        <v>37</v>
      </c>
      <c r="E386" s="13">
        <v>16381.69</v>
      </c>
      <c r="F386" s="13">
        <v>13802.03</v>
      </c>
      <c r="G386" s="4">
        <v>0</v>
      </c>
      <c r="H386" s="4">
        <v>0</v>
      </c>
      <c r="I386" s="4">
        <v>0</v>
      </c>
      <c r="J386" s="4">
        <v>0</v>
      </c>
      <c r="K386" s="13">
        <v>1199.44</v>
      </c>
      <c r="L386" s="14">
        <f>SUM(Tabla167310112915718521324126945[[#This Row],[S. BASE]:[PELIGRO]])</f>
        <v>31383.16</v>
      </c>
    </row>
    <row r="387" spans="1:12" x14ac:dyDescent="0.3">
      <c r="A387" s="12" t="s">
        <v>414</v>
      </c>
      <c r="B387" s="4" t="s">
        <v>148</v>
      </c>
      <c r="C387" s="4" t="s">
        <v>148</v>
      </c>
      <c r="D387" s="4" t="s">
        <v>37</v>
      </c>
      <c r="E387" s="13">
        <v>15832.87</v>
      </c>
      <c r="F387" s="13">
        <v>12301.81</v>
      </c>
      <c r="G387" s="4">
        <v>0</v>
      </c>
      <c r="H387" s="4">
        <v>0</v>
      </c>
      <c r="I387" s="4">
        <v>0</v>
      </c>
      <c r="J387" s="4">
        <v>0</v>
      </c>
      <c r="K387" s="13">
        <v>1199.44</v>
      </c>
      <c r="L387" s="14">
        <f>SUM(Tabla167310112915718521324126945[[#This Row],[S. BASE]:[PELIGRO]])</f>
        <v>29334.12</v>
      </c>
    </row>
    <row r="388" spans="1:12" x14ac:dyDescent="0.3">
      <c r="A388" s="12" t="s">
        <v>415</v>
      </c>
      <c r="B388" s="4" t="s">
        <v>403</v>
      </c>
      <c r="C388" s="4" t="s">
        <v>416</v>
      </c>
      <c r="D388" s="4" t="s">
        <v>37</v>
      </c>
      <c r="E388" s="13">
        <v>16381.69</v>
      </c>
      <c r="F388" s="13">
        <v>13802.03</v>
      </c>
      <c r="G388" s="4">
        <v>0</v>
      </c>
      <c r="H388" s="4">
        <v>0</v>
      </c>
      <c r="I388" s="4">
        <v>0</v>
      </c>
      <c r="J388" s="4">
        <v>0</v>
      </c>
      <c r="K388" s="13">
        <v>1199.44</v>
      </c>
      <c r="L388" s="14">
        <f>SUM(Tabla167310112915718521324126945[[#This Row],[S. BASE]:[PELIGRO]])</f>
        <v>31383.16</v>
      </c>
    </row>
    <row r="389" spans="1:12" x14ac:dyDescent="0.3">
      <c r="A389" s="12" t="s">
        <v>417</v>
      </c>
      <c r="B389" s="4" t="s">
        <v>403</v>
      </c>
      <c r="C389" s="4" t="s">
        <v>403</v>
      </c>
      <c r="D389" s="4" t="s">
        <v>37</v>
      </c>
      <c r="E389" s="13">
        <v>16381.69</v>
      </c>
      <c r="F389" s="13">
        <v>13802.03</v>
      </c>
      <c r="G389" s="4">
        <v>0</v>
      </c>
      <c r="H389" s="4">
        <v>0</v>
      </c>
      <c r="I389" s="4">
        <v>0</v>
      </c>
      <c r="J389" s="4">
        <v>0</v>
      </c>
      <c r="K389" s="13">
        <v>1199.44</v>
      </c>
      <c r="L389" s="14">
        <f>SUM(Tabla167310112915718521324126945[[#This Row],[S. BASE]:[PELIGRO]])</f>
        <v>31383.16</v>
      </c>
    </row>
    <row r="390" spans="1:12" x14ac:dyDescent="0.3">
      <c r="A390" s="12" t="s">
        <v>418</v>
      </c>
      <c r="B390" s="4" t="s">
        <v>403</v>
      </c>
      <c r="C390" s="4" t="s">
        <v>416</v>
      </c>
      <c r="D390" s="4" t="s">
        <v>37</v>
      </c>
      <c r="E390" s="13">
        <v>16381.69</v>
      </c>
      <c r="F390" s="13">
        <v>13802.03</v>
      </c>
      <c r="G390" s="4">
        <v>0</v>
      </c>
      <c r="H390" s="4">
        <v>0</v>
      </c>
      <c r="I390" s="4">
        <v>0</v>
      </c>
      <c r="J390" s="4">
        <v>0</v>
      </c>
      <c r="K390" s="13">
        <v>1199.44</v>
      </c>
      <c r="L390" s="14">
        <f>SUM(Tabla167310112915718521324126945[[#This Row],[S. BASE]:[PELIGRO]])</f>
        <v>31383.16</v>
      </c>
    </row>
    <row r="391" spans="1:12" x14ac:dyDescent="0.3">
      <c r="A391" s="12" t="s">
        <v>419</v>
      </c>
      <c r="B391" s="4" t="s">
        <v>403</v>
      </c>
      <c r="C391" s="4" t="s">
        <v>403</v>
      </c>
      <c r="D391" s="4" t="s">
        <v>37</v>
      </c>
      <c r="E391" s="13">
        <v>16381.69</v>
      </c>
      <c r="F391" s="13">
        <v>13802.03</v>
      </c>
      <c r="G391" s="4">
        <v>0</v>
      </c>
      <c r="H391" s="4">
        <v>0</v>
      </c>
      <c r="I391" s="4">
        <v>0</v>
      </c>
      <c r="J391" s="4">
        <v>0</v>
      </c>
      <c r="K391" s="13">
        <v>1199.44</v>
      </c>
      <c r="L391" s="14">
        <f>SUM(Tabla167310112915718521324126945[[#This Row],[S. BASE]:[PELIGRO]])</f>
        <v>31383.16</v>
      </c>
    </row>
    <row r="392" spans="1:12" x14ac:dyDescent="0.3">
      <c r="A392" s="12" t="s">
        <v>420</v>
      </c>
      <c r="B392" s="4" t="s">
        <v>403</v>
      </c>
      <c r="C392" s="4" t="s">
        <v>403</v>
      </c>
      <c r="D392" s="4" t="s">
        <v>37</v>
      </c>
      <c r="E392" s="13">
        <v>16381.69</v>
      </c>
      <c r="F392" s="13">
        <v>13802.03</v>
      </c>
      <c r="G392" s="4">
        <v>0</v>
      </c>
      <c r="H392" s="4">
        <v>0</v>
      </c>
      <c r="I392" s="4">
        <v>0</v>
      </c>
      <c r="J392" s="4">
        <v>0</v>
      </c>
      <c r="K392" s="13">
        <v>1199.44</v>
      </c>
      <c r="L392" s="14">
        <f>SUM(Tabla167310112915718521324126945[[#This Row],[S. BASE]:[PELIGRO]])</f>
        <v>31383.16</v>
      </c>
    </row>
    <row r="393" spans="1:12" x14ac:dyDescent="0.3">
      <c r="A393" s="12" t="s">
        <v>421</v>
      </c>
      <c r="B393" s="4" t="s">
        <v>148</v>
      </c>
      <c r="C393" s="4" t="s">
        <v>148</v>
      </c>
      <c r="D393" s="4" t="s">
        <v>37</v>
      </c>
      <c r="E393" s="13">
        <v>15832.87</v>
      </c>
      <c r="F393" s="13">
        <v>12301.81</v>
      </c>
      <c r="G393" s="4">
        <v>0</v>
      </c>
      <c r="H393" s="4">
        <v>0</v>
      </c>
      <c r="I393" s="4">
        <v>0</v>
      </c>
      <c r="J393" s="4">
        <v>0</v>
      </c>
      <c r="K393" s="13">
        <v>1199.44</v>
      </c>
      <c r="L393" s="14">
        <f>SUM(Tabla167310112915718521324126945[[#This Row],[S. BASE]:[PELIGRO]])</f>
        <v>29334.12</v>
      </c>
    </row>
    <row r="394" spans="1:12" x14ac:dyDescent="0.3">
      <c r="A394" s="12" t="s">
        <v>422</v>
      </c>
      <c r="B394" s="4" t="s">
        <v>148</v>
      </c>
      <c r="C394" s="4" t="s">
        <v>148</v>
      </c>
      <c r="D394" s="4" t="s">
        <v>37</v>
      </c>
      <c r="E394" s="13">
        <v>15832.87</v>
      </c>
      <c r="F394" s="13">
        <v>12301.81</v>
      </c>
      <c r="G394" s="4">
        <v>0</v>
      </c>
      <c r="H394" s="4">
        <v>0</v>
      </c>
      <c r="I394" s="4">
        <v>0</v>
      </c>
      <c r="J394" s="4">
        <v>0</v>
      </c>
      <c r="K394" s="13">
        <v>1199.44</v>
      </c>
      <c r="L394" s="14">
        <f>SUM(Tabla167310112915718521324126945[[#This Row],[S. BASE]:[PELIGRO]])</f>
        <v>29334.12</v>
      </c>
    </row>
    <row r="395" spans="1:12" x14ac:dyDescent="0.3">
      <c r="A395" s="12" t="s">
        <v>423</v>
      </c>
      <c r="B395" s="4" t="s">
        <v>148</v>
      </c>
      <c r="C395" s="4" t="s">
        <v>148</v>
      </c>
      <c r="D395" s="4" t="s">
        <v>37</v>
      </c>
      <c r="E395" s="13">
        <v>15832.87</v>
      </c>
      <c r="F395" s="13">
        <v>12301.81</v>
      </c>
      <c r="G395" s="4">
        <v>0</v>
      </c>
      <c r="H395" s="4">
        <v>0</v>
      </c>
      <c r="I395" s="4">
        <v>0</v>
      </c>
      <c r="J395" s="4">
        <v>0</v>
      </c>
      <c r="K395" s="13">
        <v>1199.44</v>
      </c>
      <c r="L395" s="14">
        <f>SUM(Tabla167310112915718521324126945[[#This Row],[S. BASE]:[PELIGRO]])</f>
        <v>29334.12</v>
      </c>
    </row>
    <row r="396" spans="1:12" x14ac:dyDescent="0.3">
      <c r="A396" s="12" t="s">
        <v>424</v>
      </c>
      <c r="B396" s="4" t="s">
        <v>148</v>
      </c>
      <c r="C396" s="4" t="s">
        <v>148</v>
      </c>
      <c r="D396" s="4" t="s">
        <v>37</v>
      </c>
      <c r="E396" s="13">
        <v>15832.87</v>
      </c>
      <c r="F396" s="13">
        <v>12301.81</v>
      </c>
      <c r="G396" s="4">
        <v>0</v>
      </c>
      <c r="H396" s="4">
        <v>0</v>
      </c>
      <c r="I396" s="4">
        <v>0</v>
      </c>
      <c r="J396" s="4">
        <v>0</v>
      </c>
      <c r="K396" s="13">
        <v>1199.44</v>
      </c>
      <c r="L396" s="14">
        <f>SUM(Tabla167310112915718521324126945[[#This Row],[S. BASE]:[PELIGRO]])</f>
        <v>29334.12</v>
      </c>
    </row>
    <row r="397" spans="1:12" x14ac:dyDescent="0.3">
      <c r="A397" s="12" t="s">
        <v>425</v>
      </c>
      <c r="B397" s="4" t="s">
        <v>148</v>
      </c>
      <c r="C397" s="4" t="s">
        <v>148</v>
      </c>
      <c r="D397" s="4" t="s">
        <v>37</v>
      </c>
      <c r="E397" s="13">
        <v>15832.87</v>
      </c>
      <c r="F397" s="13">
        <v>12301.81</v>
      </c>
      <c r="G397" s="4">
        <v>0</v>
      </c>
      <c r="H397" s="4">
        <v>0</v>
      </c>
      <c r="I397" s="4">
        <v>0</v>
      </c>
      <c r="J397" s="4">
        <v>0</v>
      </c>
      <c r="K397" s="13">
        <v>1199.44</v>
      </c>
      <c r="L397" s="14">
        <f>SUM(Tabla167310112915718521324126945[[#This Row],[S. BASE]:[PELIGRO]])</f>
        <v>29334.12</v>
      </c>
    </row>
    <row r="398" spans="1:12" x14ac:dyDescent="0.3">
      <c r="A398" s="12" t="s">
        <v>426</v>
      </c>
      <c r="B398" s="4" t="s">
        <v>148</v>
      </c>
      <c r="C398" s="4" t="s">
        <v>148</v>
      </c>
      <c r="D398" s="4" t="s">
        <v>37</v>
      </c>
      <c r="E398" s="13">
        <v>15832.87</v>
      </c>
      <c r="F398" s="13">
        <v>12301.81</v>
      </c>
      <c r="G398" s="4">
        <v>0</v>
      </c>
      <c r="H398" s="4">
        <v>0</v>
      </c>
      <c r="I398" s="4">
        <v>0</v>
      </c>
      <c r="J398" s="4">
        <v>0</v>
      </c>
      <c r="K398" s="13">
        <v>1199.44</v>
      </c>
      <c r="L398" s="14">
        <f>SUM(Tabla167310112915718521324126945[[#This Row],[S. BASE]:[PELIGRO]])</f>
        <v>29334.12</v>
      </c>
    </row>
    <row r="399" spans="1:12" x14ac:dyDescent="0.3">
      <c r="A399" s="12" t="s">
        <v>427</v>
      </c>
      <c r="B399" s="4" t="s">
        <v>148</v>
      </c>
      <c r="C399" s="4" t="s">
        <v>148</v>
      </c>
      <c r="D399" s="4" t="s">
        <v>37</v>
      </c>
      <c r="E399" s="13">
        <v>15832.87</v>
      </c>
      <c r="F399" s="13">
        <v>12301.81</v>
      </c>
      <c r="G399" s="4">
        <v>0</v>
      </c>
      <c r="H399" s="4">
        <v>0</v>
      </c>
      <c r="I399" s="4">
        <v>0</v>
      </c>
      <c r="J399" s="4">
        <v>0</v>
      </c>
      <c r="K399" s="13">
        <v>1199.44</v>
      </c>
      <c r="L399" s="14">
        <f>SUM(Tabla167310112915718521324126945[[#This Row],[S. BASE]:[PELIGRO]])</f>
        <v>29334.12</v>
      </c>
    </row>
    <row r="400" spans="1:12" x14ac:dyDescent="0.3">
      <c r="A400" s="12" t="s">
        <v>428</v>
      </c>
      <c r="B400" s="4" t="s">
        <v>148</v>
      </c>
      <c r="C400" s="4" t="s">
        <v>148</v>
      </c>
      <c r="D400" s="4" t="s">
        <v>37</v>
      </c>
      <c r="E400" s="13">
        <v>15832.87</v>
      </c>
      <c r="F400" s="13">
        <v>12301.81</v>
      </c>
      <c r="G400" s="4">
        <v>0</v>
      </c>
      <c r="H400" s="4">
        <v>0</v>
      </c>
      <c r="I400" s="4">
        <v>0</v>
      </c>
      <c r="J400" s="4">
        <v>0</v>
      </c>
      <c r="K400" s="13">
        <v>1199.44</v>
      </c>
      <c r="L400" s="14">
        <f>SUM(Tabla167310112915718521324126945[[#This Row],[S. BASE]:[PELIGRO]])</f>
        <v>29334.12</v>
      </c>
    </row>
    <row r="401" spans="1:13" ht="14.4" thickBot="1" x14ac:dyDescent="0.35">
      <c r="A401" s="15" t="s">
        <v>429</v>
      </c>
      <c r="B401" s="16" t="s">
        <v>148</v>
      </c>
      <c r="C401" s="16" t="s">
        <v>148</v>
      </c>
      <c r="D401" s="16" t="s">
        <v>37</v>
      </c>
      <c r="E401" s="17">
        <v>15832.87</v>
      </c>
      <c r="F401" s="17">
        <v>12301.81</v>
      </c>
      <c r="G401" s="16">
        <v>0</v>
      </c>
      <c r="H401" s="16">
        <v>0</v>
      </c>
      <c r="I401" s="16">
        <v>0</v>
      </c>
      <c r="J401" s="16">
        <v>0</v>
      </c>
      <c r="K401" s="17">
        <v>1199.44</v>
      </c>
      <c r="L401" s="18">
        <f>SUM(Tabla167310112915718521324126945[[#This Row],[S. BASE]:[PELIGRO]])</f>
        <v>29334.12</v>
      </c>
    </row>
    <row r="402" spans="1:13" x14ac:dyDescent="0.3">
      <c r="F402" s="13"/>
      <c r="G402" s="13"/>
      <c r="L402" s="13"/>
      <c r="M402" s="13"/>
    </row>
    <row r="403" spans="1:13" x14ac:dyDescent="0.3">
      <c r="A403" s="42" t="s">
        <v>430</v>
      </c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1:13" ht="14.4" thickBot="1" x14ac:dyDescent="0.35">
      <c r="E404" s="13"/>
      <c r="F404" s="13"/>
      <c r="K404" s="13"/>
      <c r="L404" s="13"/>
    </row>
    <row r="405" spans="1:13" ht="14.4" thickBot="1" x14ac:dyDescent="0.35">
      <c r="A405" s="5" t="s">
        <v>2</v>
      </c>
      <c r="B405" s="6" t="s">
        <v>3</v>
      </c>
      <c r="C405" s="6" t="s">
        <v>4</v>
      </c>
      <c r="D405" s="6" t="s">
        <v>5</v>
      </c>
      <c r="E405" s="6" t="s">
        <v>6</v>
      </c>
      <c r="F405" s="6" t="s">
        <v>7</v>
      </c>
      <c r="G405" s="6" t="s">
        <v>8</v>
      </c>
      <c r="H405" s="6" t="s">
        <v>9</v>
      </c>
      <c r="I405" s="6" t="s">
        <v>10</v>
      </c>
      <c r="J405" s="6" t="s">
        <v>11</v>
      </c>
      <c r="K405" s="6" t="s">
        <v>12</v>
      </c>
      <c r="L405" s="7" t="s">
        <v>13</v>
      </c>
    </row>
    <row r="406" spans="1:13" x14ac:dyDescent="0.3">
      <c r="A406" s="8" t="s">
        <v>431</v>
      </c>
      <c r="B406" s="9" t="s">
        <v>45</v>
      </c>
      <c r="C406" s="9" t="s">
        <v>432</v>
      </c>
      <c r="D406" s="9" t="s">
        <v>47</v>
      </c>
      <c r="E406" s="10">
        <v>19515.560000000001</v>
      </c>
      <c r="F406" s="10">
        <v>30004.42</v>
      </c>
      <c r="G406" s="10">
        <v>3452.69</v>
      </c>
      <c r="H406" s="10">
        <v>9108.3700000000008</v>
      </c>
      <c r="I406" s="9">
        <v>0</v>
      </c>
      <c r="J406" s="9">
        <v>0</v>
      </c>
      <c r="K406" s="9">
        <v>0</v>
      </c>
      <c r="L406" s="11">
        <f>SUM(Tabla177410213015818621424227046[[#This Row],[S. BASE]:[PELIGRO]])</f>
        <v>62081.04</v>
      </c>
    </row>
    <row r="407" spans="1:13" x14ac:dyDescent="0.3">
      <c r="A407" s="12" t="s">
        <v>433</v>
      </c>
      <c r="B407" s="4" t="s">
        <v>21</v>
      </c>
      <c r="C407" s="4" t="s">
        <v>368</v>
      </c>
      <c r="D407" s="4" t="s">
        <v>23</v>
      </c>
      <c r="E407" s="13">
        <v>17246.55</v>
      </c>
      <c r="F407" s="13">
        <v>20478.009999999998</v>
      </c>
      <c r="G407" s="13">
        <v>3452.69</v>
      </c>
      <c r="H407" s="13">
        <v>5123.6099999999997</v>
      </c>
      <c r="I407" s="4">
        <v>0</v>
      </c>
      <c r="J407" s="4">
        <v>0</v>
      </c>
      <c r="K407" s="4">
        <v>0</v>
      </c>
      <c r="L407" s="14">
        <f>SUM(Tabla177410213015818621424227046[[#This Row],[S. BASE]:[PELIGRO]])</f>
        <v>46300.86</v>
      </c>
    </row>
    <row r="408" spans="1:13" x14ac:dyDescent="0.3">
      <c r="A408" s="12" t="s">
        <v>434</v>
      </c>
      <c r="B408" s="4" t="s">
        <v>435</v>
      </c>
      <c r="C408" s="4" t="s">
        <v>436</v>
      </c>
      <c r="D408" s="4" t="s">
        <v>37</v>
      </c>
      <c r="E408" s="13">
        <v>15832.87</v>
      </c>
      <c r="F408" s="13">
        <v>12301.81</v>
      </c>
      <c r="G408" s="4">
        <v>0</v>
      </c>
      <c r="H408" s="4">
        <v>0</v>
      </c>
      <c r="I408" s="4">
        <v>0</v>
      </c>
      <c r="J408" s="4">
        <v>0</v>
      </c>
      <c r="K408" s="13">
        <v>1199.44</v>
      </c>
      <c r="L408" s="14">
        <f>SUM(Tabla177410213015818621424227046[[#This Row],[S. BASE]:[PELIGRO]])</f>
        <v>29334.12</v>
      </c>
    </row>
    <row r="409" spans="1:13" x14ac:dyDescent="0.3">
      <c r="A409" s="12" t="s">
        <v>437</v>
      </c>
      <c r="B409" s="4" t="s">
        <v>435</v>
      </c>
      <c r="C409" s="4" t="s">
        <v>436</v>
      </c>
      <c r="D409" s="4" t="s">
        <v>37</v>
      </c>
      <c r="E409" s="13">
        <v>15832.87</v>
      </c>
      <c r="F409" s="13">
        <v>12301.81</v>
      </c>
      <c r="G409" s="4">
        <v>0</v>
      </c>
      <c r="H409" s="4">
        <v>0</v>
      </c>
      <c r="I409" s="4">
        <v>0</v>
      </c>
      <c r="J409" s="4">
        <v>0</v>
      </c>
      <c r="K409" s="13">
        <v>1199.44</v>
      </c>
      <c r="L409" s="14">
        <f>SUM(Tabla177410213015818621424227046[[#This Row],[S. BASE]:[PELIGRO]])</f>
        <v>29334.12</v>
      </c>
    </row>
    <row r="410" spans="1:13" x14ac:dyDescent="0.3">
      <c r="A410" s="12" t="s">
        <v>438</v>
      </c>
      <c r="B410" s="4" t="s">
        <v>148</v>
      </c>
      <c r="C410" s="4" t="s">
        <v>148</v>
      </c>
      <c r="D410" s="4" t="s">
        <v>37</v>
      </c>
      <c r="E410" s="13">
        <v>15832.87</v>
      </c>
      <c r="F410" s="13">
        <v>12301.81</v>
      </c>
      <c r="G410" s="4">
        <v>0</v>
      </c>
      <c r="H410" s="4">
        <v>0</v>
      </c>
      <c r="I410" s="4">
        <v>0</v>
      </c>
      <c r="J410" s="4">
        <v>0</v>
      </c>
      <c r="K410" s="13">
        <v>1199.44</v>
      </c>
      <c r="L410" s="14">
        <f>SUM(Tabla177410213015818621424227046[[#This Row],[S. BASE]:[PELIGRO]])</f>
        <v>29334.12</v>
      </c>
    </row>
    <row r="411" spans="1:13" x14ac:dyDescent="0.3">
      <c r="A411" s="12" t="s">
        <v>439</v>
      </c>
      <c r="B411" s="4" t="s">
        <v>148</v>
      </c>
      <c r="C411" s="4" t="s">
        <v>148</v>
      </c>
      <c r="D411" s="4" t="s">
        <v>37</v>
      </c>
      <c r="E411" s="13">
        <v>15832.87</v>
      </c>
      <c r="F411" s="13">
        <v>12301.81</v>
      </c>
      <c r="G411" s="4">
        <v>0</v>
      </c>
      <c r="H411" s="13">
        <v>4192.46</v>
      </c>
      <c r="I411" s="4">
        <v>0</v>
      </c>
      <c r="J411" s="4">
        <v>0</v>
      </c>
      <c r="K411" s="13">
        <v>1199.44</v>
      </c>
      <c r="L411" s="14">
        <f>SUM(Tabla177410213015818621424227046[[#This Row],[S. BASE]:[PELIGRO]])</f>
        <v>33526.58</v>
      </c>
    </row>
    <row r="412" spans="1:13" x14ac:dyDescent="0.3">
      <c r="A412" s="12" t="s">
        <v>440</v>
      </c>
      <c r="B412" s="4" t="s">
        <v>148</v>
      </c>
      <c r="C412" s="4" t="s">
        <v>148</v>
      </c>
      <c r="D412" s="4" t="s">
        <v>37</v>
      </c>
      <c r="E412" s="13">
        <v>15832.87</v>
      </c>
      <c r="F412" s="13">
        <v>12301.81</v>
      </c>
      <c r="G412" s="4">
        <v>0</v>
      </c>
      <c r="H412" s="4">
        <v>0</v>
      </c>
      <c r="I412" s="4">
        <v>0</v>
      </c>
      <c r="J412" s="4">
        <v>0</v>
      </c>
      <c r="K412" s="13">
        <v>1199.44</v>
      </c>
      <c r="L412" s="14">
        <f>SUM(Tabla177410213015818621424227046[[#This Row],[S. BASE]:[PELIGRO]])</f>
        <v>29334.12</v>
      </c>
    </row>
    <row r="413" spans="1:13" x14ac:dyDescent="0.3">
      <c r="A413" s="12" t="s">
        <v>441</v>
      </c>
      <c r="B413" s="4" t="s">
        <v>148</v>
      </c>
      <c r="C413" s="4" t="s">
        <v>148</v>
      </c>
      <c r="D413" s="4" t="s">
        <v>37</v>
      </c>
      <c r="E413" s="13">
        <v>15832.87</v>
      </c>
      <c r="F413" s="13">
        <v>12301.81</v>
      </c>
      <c r="G413" s="4">
        <v>0</v>
      </c>
      <c r="H413" s="4">
        <v>0</v>
      </c>
      <c r="I413" s="4">
        <v>0</v>
      </c>
      <c r="J413" s="4">
        <v>0</v>
      </c>
      <c r="K413" s="13">
        <v>1199.44</v>
      </c>
      <c r="L413" s="14">
        <f>SUM(Tabla177410213015818621424227046[[#This Row],[S. BASE]:[PELIGRO]])</f>
        <v>29334.12</v>
      </c>
    </row>
    <row r="414" spans="1:13" x14ac:dyDescent="0.3">
      <c r="A414" s="12" t="s">
        <v>442</v>
      </c>
      <c r="B414" s="4" t="s">
        <v>148</v>
      </c>
      <c r="C414" s="4" t="s">
        <v>148</v>
      </c>
      <c r="D414" s="4" t="s">
        <v>37</v>
      </c>
      <c r="E414" s="13">
        <v>15832.87</v>
      </c>
      <c r="F414" s="13">
        <v>12301.81</v>
      </c>
      <c r="G414" s="4">
        <v>0</v>
      </c>
      <c r="H414" s="4">
        <v>0</v>
      </c>
      <c r="I414" s="4">
        <v>0</v>
      </c>
      <c r="J414" s="4">
        <v>0</v>
      </c>
      <c r="K414" s="13">
        <v>1199.44</v>
      </c>
      <c r="L414" s="14">
        <f>SUM(Tabla177410213015818621424227046[[#This Row],[S. BASE]:[PELIGRO]])</f>
        <v>29334.12</v>
      </c>
    </row>
    <row r="415" spans="1:13" x14ac:dyDescent="0.3">
      <c r="A415" s="12" t="s">
        <v>443</v>
      </c>
      <c r="B415" s="4" t="s">
        <v>148</v>
      </c>
      <c r="C415" s="4" t="s">
        <v>148</v>
      </c>
      <c r="D415" s="4" t="s">
        <v>37</v>
      </c>
      <c r="E415" s="13">
        <v>15832.87</v>
      </c>
      <c r="F415" s="13">
        <v>12301.81</v>
      </c>
      <c r="G415" s="4">
        <v>0</v>
      </c>
      <c r="H415" s="4">
        <v>0</v>
      </c>
      <c r="I415" s="4">
        <v>0</v>
      </c>
      <c r="J415" s="4">
        <v>0</v>
      </c>
      <c r="K415" s="13">
        <v>1199.44</v>
      </c>
      <c r="L415" s="14">
        <f>SUM(Tabla177410213015818621424227046[[#This Row],[S. BASE]:[PELIGRO]])</f>
        <v>29334.12</v>
      </c>
    </row>
    <row r="416" spans="1:13" x14ac:dyDescent="0.3">
      <c r="A416" s="12" t="s">
        <v>444</v>
      </c>
      <c r="B416" s="4" t="s">
        <v>148</v>
      </c>
      <c r="C416" s="4" t="s">
        <v>148</v>
      </c>
      <c r="D416" s="4" t="s">
        <v>37</v>
      </c>
      <c r="E416" s="13">
        <v>15832.87</v>
      </c>
      <c r="F416" s="13">
        <v>12301.81</v>
      </c>
      <c r="G416" s="4">
        <v>0</v>
      </c>
      <c r="H416" s="4">
        <v>0</v>
      </c>
      <c r="I416" s="4">
        <v>0</v>
      </c>
      <c r="J416" s="4">
        <v>0</v>
      </c>
      <c r="K416" s="13">
        <v>1199.44</v>
      </c>
      <c r="L416" s="14">
        <f>SUM(Tabla177410213015818621424227046[[#This Row],[S. BASE]:[PELIGRO]])</f>
        <v>29334.12</v>
      </c>
    </row>
    <row r="417" spans="1:12" x14ac:dyDescent="0.3">
      <c r="A417" s="12" t="s">
        <v>445</v>
      </c>
      <c r="B417" s="4" t="s">
        <v>148</v>
      </c>
      <c r="C417" s="4" t="s">
        <v>148</v>
      </c>
      <c r="D417" s="4" t="s">
        <v>37</v>
      </c>
      <c r="E417" s="13">
        <v>15832.87</v>
      </c>
      <c r="F417" s="13">
        <v>12301.81</v>
      </c>
      <c r="G417" s="4">
        <v>0</v>
      </c>
      <c r="H417" s="4">
        <v>0</v>
      </c>
      <c r="I417" s="4">
        <v>0</v>
      </c>
      <c r="J417" s="4">
        <v>0</v>
      </c>
      <c r="K417" s="13">
        <v>1199.44</v>
      </c>
      <c r="L417" s="14">
        <f>SUM(Tabla177410213015818621424227046[[#This Row],[S. BASE]:[PELIGRO]])</f>
        <v>29334.12</v>
      </c>
    </row>
    <row r="418" spans="1:12" x14ac:dyDescent="0.3">
      <c r="A418" s="12" t="s">
        <v>446</v>
      </c>
      <c r="B418" s="4" t="s">
        <v>148</v>
      </c>
      <c r="C418" s="4" t="s">
        <v>148</v>
      </c>
      <c r="D418" s="4" t="s">
        <v>37</v>
      </c>
      <c r="E418" s="13">
        <v>15832.87</v>
      </c>
      <c r="F418" s="13">
        <v>12301.81</v>
      </c>
      <c r="G418" s="4">
        <v>0</v>
      </c>
      <c r="H418" s="4">
        <v>0</v>
      </c>
      <c r="I418" s="4">
        <v>0</v>
      </c>
      <c r="J418" s="4">
        <v>0</v>
      </c>
      <c r="K418" s="13">
        <v>1199.44</v>
      </c>
      <c r="L418" s="14">
        <f>SUM(Tabla177410213015818621424227046[[#This Row],[S. BASE]:[PELIGRO]])</f>
        <v>29334.12</v>
      </c>
    </row>
    <row r="419" spans="1:12" x14ac:dyDescent="0.3">
      <c r="A419" s="12" t="s">
        <v>447</v>
      </c>
      <c r="B419" s="4" t="s">
        <v>148</v>
      </c>
      <c r="C419" s="4" t="s">
        <v>148</v>
      </c>
      <c r="D419" s="4" t="s">
        <v>37</v>
      </c>
      <c r="E419" s="13">
        <v>15832.87</v>
      </c>
      <c r="F419" s="13">
        <v>12301.81</v>
      </c>
      <c r="G419" s="4">
        <v>0</v>
      </c>
      <c r="H419" s="4">
        <v>0</v>
      </c>
      <c r="I419" s="4">
        <v>0</v>
      </c>
      <c r="J419" s="4">
        <v>0</v>
      </c>
      <c r="K419" s="13">
        <v>1199.44</v>
      </c>
      <c r="L419" s="14">
        <f>SUM(Tabla177410213015818621424227046[[#This Row],[S. BASE]:[PELIGRO]])</f>
        <v>29334.12</v>
      </c>
    </row>
    <row r="420" spans="1:12" x14ac:dyDescent="0.3">
      <c r="A420" s="12" t="s">
        <v>448</v>
      </c>
      <c r="B420" s="4" t="s">
        <v>148</v>
      </c>
      <c r="C420" s="4" t="s">
        <v>148</v>
      </c>
      <c r="D420" s="4" t="s">
        <v>37</v>
      </c>
      <c r="E420" s="13">
        <v>15832.87</v>
      </c>
      <c r="F420" s="13">
        <v>12301.81</v>
      </c>
      <c r="G420" s="4">
        <v>0</v>
      </c>
      <c r="H420" s="4">
        <v>0</v>
      </c>
      <c r="I420" s="4">
        <v>0</v>
      </c>
      <c r="J420" s="4">
        <v>0</v>
      </c>
      <c r="K420" s="13">
        <v>1199.44</v>
      </c>
      <c r="L420" s="14">
        <f>SUM(Tabla177410213015818621424227046[[#This Row],[S. BASE]:[PELIGRO]])</f>
        <v>29334.12</v>
      </c>
    </row>
    <row r="421" spans="1:12" x14ac:dyDescent="0.3">
      <c r="A421" s="12" t="s">
        <v>449</v>
      </c>
      <c r="B421" s="4" t="s">
        <v>148</v>
      </c>
      <c r="C421" s="4" t="s">
        <v>148</v>
      </c>
      <c r="D421" s="4" t="s">
        <v>37</v>
      </c>
      <c r="E421" s="13">
        <v>15832.87</v>
      </c>
      <c r="F421" s="13">
        <v>12301.81</v>
      </c>
      <c r="G421" s="4">
        <v>0</v>
      </c>
      <c r="H421" s="4">
        <v>0</v>
      </c>
      <c r="I421" s="4">
        <v>0</v>
      </c>
      <c r="J421" s="4">
        <v>0</v>
      </c>
      <c r="K421" s="13">
        <v>1199.44</v>
      </c>
      <c r="L421" s="14">
        <f>SUM(Tabla177410213015818621424227046[[#This Row],[S. BASE]:[PELIGRO]])</f>
        <v>29334.12</v>
      </c>
    </row>
    <row r="422" spans="1:12" x14ac:dyDescent="0.3">
      <c r="A422" s="12" t="s">
        <v>450</v>
      </c>
      <c r="B422" s="4" t="s">
        <v>148</v>
      </c>
      <c r="C422" s="4" t="s">
        <v>148</v>
      </c>
      <c r="D422" s="4" t="s">
        <v>37</v>
      </c>
      <c r="E422" s="13">
        <v>15832.87</v>
      </c>
      <c r="F422" s="13">
        <v>12301.81</v>
      </c>
      <c r="G422" s="4">
        <v>0</v>
      </c>
      <c r="H422" s="4">
        <v>0</v>
      </c>
      <c r="I422" s="4">
        <v>0</v>
      </c>
      <c r="J422" s="4">
        <v>0</v>
      </c>
      <c r="K422" s="13">
        <v>1199.44</v>
      </c>
      <c r="L422" s="14">
        <f>SUM(Tabla177410213015818621424227046[[#This Row],[S. BASE]:[PELIGRO]])</f>
        <v>29334.12</v>
      </c>
    </row>
    <row r="423" spans="1:12" ht="14.4" thickBot="1" x14ac:dyDescent="0.35">
      <c r="A423" s="15" t="s">
        <v>451</v>
      </c>
      <c r="B423" s="16" t="s">
        <v>148</v>
      </c>
      <c r="C423" s="16" t="s">
        <v>148</v>
      </c>
      <c r="D423" s="16" t="s">
        <v>37</v>
      </c>
      <c r="E423" s="17">
        <v>15832.87</v>
      </c>
      <c r="F423" s="17">
        <v>12301.81</v>
      </c>
      <c r="G423" s="16">
        <v>0</v>
      </c>
      <c r="H423" s="16">
        <v>0</v>
      </c>
      <c r="I423" s="16">
        <v>0</v>
      </c>
      <c r="J423" s="16">
        <v>0</v>
      </c>
      <c r="K423" s="17">
        <v>1199.44</v>
      </c>
      <c r="L423" s="18">
        <f>SUM(Tabla177410213015818621424227046[[#This Row],[S. BASE]:[PELIGRO]])</f>
        <v>29334.12</v>
      </c>
    </row>
    <row r="425" spans="1:12" x14ac:dyDescent="0.3">
      <c r="A425" s="42" t="s">
        <v>452</v>
      </c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1:12" ht="14.4" thickBot="1" x14ac:dyDescent="0.35"/>
    <row r="427" spans="1:12" ht="14.4" thickBot="1" x14ac:dyDescent="0.35">
      <c r="A427" s="5" t="s">
        <v>2</v>
      </c>
      <c r="B427" s="6" t="s">
        <v>3</v>
      </c>
      <c r="C427" s="6" t="s">
        <v>4</v>
      </c>
      <c r="D427" s="6" t="s">
        <v>5</v>
      </c>
      <c r="E427" s="6" t="s">
        <v>6</v>
      </c>
      <c r="F427" s="6" t="s">
        <v>7</v>
      </c>
      <c r="G427" s="6" t="s">
        <v>8</v>
      </c>
      <c r="H427" s="6" t="s">
        <v>9</v>
      </c>
      <c r="I427" s="6" t="s">
        <v>10</v>
      </c>
      <c r="J427" s="6" t="s">
        <v>11</v>
      </c>
      <c r="K427" s="6" t="s">
        <v>12</v>
      </c>
      <c r="L427" s="7" t="s">
        <v>13</v>
      </c>
    </row>
    <row r="428" spans="1:12" x14ac:dyDescent="0.3">
      <c r="A428" s="8" t="s">
        <v>453</v>
      </c>
      <c r="B428" s="9" t="s">
        <v>15</v>
      </c>
      <c r="C428" s="9" t="s">
        <v>454</v>
      </c>
      <c r="D428" s="9" t="s">
        <v>17</v>
      </c>
      <c r="E428" s="10">
        <v>18132.990000000002</v>
      </c>
      <c r="F428" s="10">
        <v>23328.29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11">
        <f>SUM(Tabla187510313115918721524327147[[#This Row],[S. BASE]:[PELIGRO]])</f>
        <v>41461.279999999999</v>
      </c>
    </row>
    <row r="429" spans="1:12" x14ac:dyDescent="0.3">
      <c r="A429" s="12" t="s">
        <v>455</v>
      </c>
      <c r="B429" s="4" t="s">
        <v>78</v>
      </c>
      <c r="C429" s="4" t="s">
        <v>79</v>
      </c>
      <c r="D429" s="4" t="s">
        <v>29</v>
      </c>
      <c r="E429" s="13">
        <v>16864.82</v>
      </c>
      <c r="F429" s="13">
        <v>15527.28</v>
      </c>
      <c r="G429" s="13">
        <v>3452.69</v>
      </c>
      <c r="H429" s="4">
        <v>0</v>
      </c>
      <c r="I429" s="4">
        <v>0</v>
      </c>
      <c r="J429" s="4">
        <v>0</v>
      </c>
      <c r="K429" s="4">
        <v>0</v>
      </c>
      <c r="L429" s="14">
        <f>SUM(Tabla187510313115918721524327147[[#This Row],[S. BASE]:[PELIGRO]])</f>
        <v>35844.79</v>
      </c>
    </row>
    <row r="430" spans="1:12" x14ac:dyDescent="0.3">
      <c r="A430" s="12" t="s">
        <v>456</v>
      </c>
      <c r="B430" s="4" t="s">
        <v>78</v>
      </c>
      <c r="C430" s="4" t="s">
        <v>79</v>
      </c>
      <c r="D430" s="4" t="s">
        <v>29</v>
      </c>
      <c r="E430" s="13">
        <v>16864.82</v>
      </c>
      <c r="F430" s="13">
        <v>15527.28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14">
        <f>SUM(Tabla187510313115918721524327147[[#This Row],[S. BASE]:[PELIGRO]])</f>
        <v>32392.1</v>
      </c>
    </row>
    <row r="431" spans="1:12" ht="14.4" thickBot="1" x14ac:dyDescent="0.35">
      <c r="A431" s="15" t="s">
        <v>457</v>
      </c>
      <c r="B431" s="16" t="s">
        <v>35</v>
      </c>
      <c r="C431" s="16" t="s">
        <v>36</v>
      </c>
      <c r="D431" s="16" t="s">
        <v>37</v>
      </c>
      <c r="E431" s="17">
        <v>15832.87</v>
      </c>
      <c r="F431" s="17">
        <v>12301.81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8">
        <f>SUM(Tabla187510313115918721524327147[[#This Row],[S. BASE]:[PELIGRO]])</f>
        <v>28134.68</v>
      </c>
    </row>
    <row r="433" spans="1:12" x14ac:dyDescent="0.3">
      <c r="A433" s="43" t="s">
        <v>458</v>
      </c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</row>
    <row r="435" spans="1:12" x14ac:dyDescent="0.3">
      <c r="A435" s="42" t="s">
        <v>459</v>
      </c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</row>
    <row r="436" spans="1:12" ht="14.4" thickBot="1" x14ac:dyDescent="0.35"/>
    <row r="437" spans="1:12" ht="14.4" thickBot="1" x14ac:dyDescent="0.35">
      <c r="A437" s="5" t="s">
        <v>2</v>
      </c>
      <c r="B437" s="6" t="s">
        <v>3</v>
      </c>
      <c r="C437" s="6" t="s">
        <v>4</v>
      </c>
      <c r="D437" s="6" t="s">
        <v>5</v>
      </c>
      <c r="E437" s="6" t="s">
        <v>6</v>
      </c>
      <c r="F437" s="6" t="s">
        <v>7</v>
      </c>
      <c r="G437" s="6" t="s">
        <v>8</v>
      </c>
      <c r="H437" s="6" t="s">
        <v>9</v>
      </c>
      <c r="I437" s="6" t="s">
        <v>10</v>
      </c>
      <c r="J437" s="6" t="s">
        <v>11</v>
      </c>
      <c r="K437" s="6" t="s">
        <v>12</v>
      </c>
      <c r="L437" s="7" t="s">
        <v>13</v>
      </c>
    </row>
    <row r="438" spans="1:12" x14ac:dyDescent="0.3">
      <c r="A438" s="8" t="s">
        <v>460</v>
      </c>
      <c r="B438" s="9" t="s">
        <v>15</v>
      </c>
      <c r="C438" s="9" t="s">
        <v>461</v>
      </c>
      <c r="D438" s="9" t="s">
        <v>17</v>
      </c>
      <c r="E438" s="10">
        <v>18132.990000000002</v>
      </c>
      <c r="F438" s="10">
        <v>23328.29</v>
      </c>
      <c r="G438" s="10">
        <v>3452.69</v>
      </c>
      <c r="H438" s="9">
        <v>0</v>
      </c>
      <c r="I438" s="9">
        <v>0</v>
      </c>
      <c r="J438" s="9">
        <v>0</v>
      </c>
      <c r="K438" s="9">
        <v>0</v>
      </c>
      <c r="L438" s="11">
        <f>SUM(Tabla197610413216018821624427248[[#This Row],[S. BASE]:[PELIGRO]])</f>
        <v>44913.97</v>
      </c>
    </row>
    <row r="439" spans="1:12" x14ac:dyDescent="0.3">
      <c r="A439" s="12" t="s">
        <v>462</v>
      </c>
      <c r="B439" s="4" t="s">
        <v>15</v>
      </c>
      <c r="C439" s="4" t="s">
        <v>463</v>
      </c>
      <c r="D439" s="4" t="s">
        <v>17</v>
      </c>
      <c r="E439" s="13">
        <v>18132.990000000002</v>
      </c>
      <c r="F439" s="13">
        <v>23328.29</v>
      </c>
      <c r="G439" s="13">
        <v>3452.69</v>
      </c>
      <c r="H439" s="4">
        <v>0</v>
      </c>
      <c r="I439" s="4">
        <v>0</v>
      </c>
      <c r="J439" s="4">
        <v>0</v>
      </c>
      <c r="K439" s="4">
        <v>0</v>
      </c>
      <c r="L439" s="14">
        <f>SUM(Tabla197610413216018821624427248[[#This Row],[S. BASE]:[PELIGRO]])</f>
        <v>44913.97</v>
      </c>
    </row>
    <row r="440" spans="1:12" x14ac:dyDescent="0.3">
      <c r="A440" s="12" t="s">
        <v>464</v>
      </c>
      <c r="B440" s="4" t="s">
        <v>15</v>
      </c>
      <c r="C440" s="4" t="s">
        <v>461</v>
      </c>
      <c r="D440" s="4" t="s">
        <v>17</v>
      </c>
      <c r="E440" s="13">
        <v>18132.990000000002</v>
      </c>
      <c r="F440" s="13">
        <v>23328.29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14">
        <f>SUM(Tabla197610413216018821624427248[[#This Row],[S. BASE]:[PELIGRO]])</f>
        <v>41461.279999999999</v>
      </c>
    </row>
    <row r="441" spans="1:12" x14ac:dyDescent="0.3">
      <c r="A441" s="12" t="s">
        <v>465</v>
      </c>
      <c r="B441" s="4" t="s">
        <v>15</v>
      </c>
      <c r="C441" s="4" t="s">
        <v>461</v>
      </c>
      <c r="D441" s="4" t="s">
        <v>17</v>
      </c>
      <c r="E441" s="13">
        <v>18132.990000000002</v>
      </c>
      <c r="F441" s="13">
        <v>23328.29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14">
        <f>SUM(Tabla197610413216018821624427248[[#This Row],[S. BASE]:[PELIGRO]])</f>
        <v>41461.279999999999</v>
      </c>
    </row>
    <row r="442" spans="1:12" x14ac:dyDescent="0.3">
      <c r="A442" s="12" t="s">
        <v>466</v>
      </c>
      <c r="B442" s="4" t="s">
        <v>15</v>
      </c>
      <c r="C442" s="4" t="s">
        <v>463</v>
      </c>
      <c r="D442" s="4" t="s">
        <v>17</v>
      </c>
      <c r="E442" s="13">
        <v>18132.990000000002</v>
      </c>
      <c r="F442" s="13">
        <v>23328.29</v>
      </c>
      <c r="L442" s="14">
        <f>SUM(Tabla197610413216018821624427248[[#This Row],[S. BASE]:[PELIGRO]])</f>
        <v>41461.279999999999</v>
      </c>
    </row>
    <row r="443" spans="1:12" x14ac:dyDescent="0.3">
      <c r="A443" s="12" t="s">
        <v>467</v>
      </c>
      <c r="B443" s="4" t="s">
        <v>15</v>
      </c>
      <c r="C443" s="4" t="s">
        <v>463</v>
      </c>
      <c r="D443" s="4" t="s">
        <v>17</v>
      </c>
      <c r="E443" s="13">
        <v>18132.990000000002</v>
      </c>
      <c r="F443" s="13">
        <v>23328.29</v>
      </c>
      <c r="L443" s="14">
        <f>SUM(Tabla197610413216018821624427248[[#This Row],[S. BASE]:[PELIGRO]])</f>
        <v>41461.279999999999</v>
      </c>
    </row>
    <row r="444" spans="1:12" x14ac:dyDescent="0.3">
      <c r="A444" s="12" t="s">
        <v>468</v>
      </c>
      <c r="B444" s="4" t="s">
        <v>15</v>
      </c>
      <c r="C444" s="4" t="s">
        <v>469</v>
      </c>
      <c r="D444" s="4" t="s">
        <v>17</v>
      </c>
      <c r="E444" s="13">
        <v>18132.990000000002</v>
      </c>
      <c r="F444" s="13">
        <v>23328.29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14">
        <f>SUM(Tabla197610413216018821624427248[[#This Row],[S. BASE]:[PELIGRO]])</f>
        <v>41461.279999999999</v>
      </c>
    </row>
    <row r="445" spans="1:12" ht="14.4" thickBot="1" x14ac:dyDescent="0.35">
      <c r="A445" s="15" t="s">
        <v>470</v>
      </c>
      <c r="B445" s="16" t="s">
        <v>78</v>
      </c>
      <c r="C445" s="16" t="s">
        <v>79</v>
      </c>
      <c r="D445" s="16" t="s">
        <v>29</v>
      </c>
      <c r="E445" s="17">
        <v>16864.82</v>
      </c>
      <c r="F445" s="17">
        <v>15527.28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8">
        <f>SUM(Tabla197610413216018821624427248[[#This Row],[S. BASE]:[PELIGRO]])</f>
        <v>32392.1</v>
      </c>
    </row>
    <row r="447" spans="1:12" x14ac:dyDescent="0.3">
      <c r="A447" s="43" t="s">
        <v>471</v>
      </c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</row>
    <row r="449" spans="1:12" x14ac:dyDescent="0.3">
      <c r="A449" s="42" t="s">
        <v>472</v>
      </c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</row>
    <row r="450" spans="1:12" ht="14.4" thickBot="1" x14ac:dyDescent="0.35"/>
    <row r="451" spans="1:12" ht="14.4" thickBot="1" x14ac:dyDescent="0.35">
      <c r="A451" s="5" t="s">
        <v>2</v>
      </c>
      <c r="B451" s="6" t="s">
        <v>3</v>
      </c>
      <c r="C451" s="6" t="s">
        <v>4</v>
      </c>
      <c r="D451" s="6" t="s">
        <v>5</v>
      </c>
      <c r="E451" s="6" t="s">
        <v>6</v>
      </c>
      <c r="F451" s="6" t="s">
        <v>7</v>
      </c>
      <c r="G451" s="6" t="s">
        <v>8</v>
      </c>
      <c r="H451" s="6" t="s">
        <v>9</v>
      </c>
      <c r="I451" s="6" t="s">
        <v>10</v>
      </c>
      <c r="J451" s="6" t="s">
        <v>11</v>
      </c>
      <c r="K451" s="6" t="s">
        <v>12</v>
      </c>
      <c r="L451" s="7" t="s">
        <v>13</v>
      </c>
    </row>
    <row r="452" spans="1:12" x14ac:dyDescent="0.3">
      <c r="A452" s="8" t="s">
        <v>473</v>
      </c>
      <c r="B452" s="9" t="s">
        <v>45</v>
      </c>
      <c r="C452" s="9" t="s">
        <v>474</v>
      </c>
      <c r="D452" s="9" t="s">
        <v>47</v>
      </c>
      <c r="E452" s="10">
        <v>19515.560000000001</v>
      </c>
      <c r="F452" s="10">
        <v>30004.42</v>
      </c>
      <c r="G452" s="10">
        <v>3452.69</v>
      </c>
      <c r="H452" s="9">
        <v>0</v>
      </c>
      <c r="I452" s="9">
        <v>0</v>
      </c>
      <c r="J452" s="9">
        <v>0</v>
      </c>
      <c r="K452" s="9">
        <v>0</v>
      </c>
      <c r="L452" s="11">
        <f t="shared" ref="L452:L466" si="2">SUM(E452,F452,G452,H452,I452,J452)</f>
        <v>52972.67</v>
      </c>
    </row>
    <row r="453" spans="1:12" x14ac:dyDescent="0.3">
      <c r="A453" s="12" t="s">
        <v>475</v>
      </c>
      <c r="B453" s="4" t="s">
        <v>15</v>
      </c>
      <c r="C453" s="4" t="s">
        <v>476</v>
      </c>
      <c r="D453" s="4" t="s">
        <v>17</v>
      </c>
      <c r="E453" s="13">
        <v>18132.990000000002</v>
      </c>
      <c r="F453" s="13">
        <v>23328.29</v>
      </c>
      <c r="G453" s="13">
        <v>3452.69</v>
      </c>
      <c r="H453" s="13">
        <v>9108.3700000000008</v>
      </c>
      <c r="I453" s="4">
        <v>0</v>
      </c>
      <c r="J453" s="4">
        <v>0</v>
      </c>
      <c r="K453" s="4">
        <v>0</v>
      </c>
      <c r="L453" s="14">
        <f t="shared" si="2"/>
        <v>54022.340000000004</v>
      </c>
    </row>
    <row r="454" spans="1:12" x14ac:dyDescent="0.3">
      <c r="A454" s="12" t="s">
        <v>477</v>
      </c>
      <c r="B454" s="4" t="s">
        <v>15</v>
      </c>
      <c r="C454" s="4" t="s">
        <v>476</v>
      </c>
      <c r="D454" s="4" t="s">
        <v>17</v>
      </c>
      <c r="E454" s="13">
        <v>18132.990000000002</v>
      </c>
      <c r="F454" s="13">
        <v>23328.29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14">
        <f t="shared" si="2"/>
        <v>41461.279999999999</v>
      </c>
    </row>
    <row r="455" spans="1:12" x14ac:dyDescent="0.3">
      <c r="A455" s="12" t="s">
        <v>478</v>
      </c>
      <c r="B455" s="4" t="s">
        <v>15</v>
      </c>
      <c r="C455" s="4" t="s">
        <v>476</v>
      </c>
      <c r="D455" s="4" t="s">
        <v>17</v>
      </c>
      <c r="E455" s="13">
        <v>18132.990000000002</v>
      </c>
      <c r="F455" s="13">
        <v>23328.29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14">
        <f t="shared" si="2"/>
        <v>41461.279999999999</v>
      </c>
    </row>
    <row r="456" spans="1:12" x14ac:dyDescent="0.3">
      <c r="A456" s="12" t="s">
        <v>479</v>
      </c>
      <c r="B456" s="4" t="s">
        <v>15</v>
      </c>
      <c r="C456" s="4" t="s">
        <v>476</v>
      </c>
      <c r="D456" s="4" t="s">
        <v>17</v>
      </c>
      <c r="E456" s="13">
        <v>18132.990000000002</v>
      </c>
      <c r="F456" s="13">
        <v>23328.29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14">
        <f t="shared" si="2"/>
        <v>41461.279999999999</v>
      </c>
    </row>
    <row r="457" spans="1:12" x14ac:dyDescent="0.3">
      <c r="A457" s="12" t="s">
        <v>480</v>
      </c>
      <c r="B457" s="4" t="s">
        <v>21</v>
      </c>
      <c r="C457" s="4" t="s">
        <v>368</v>
      </c>
      <c r="D457" s="4" t="s">
        <v>23</v>
      </c>
      <c r="E457" s="13">
        <v>17246.55</v>
      </c>
      <c r="F457" s="13">
        <v>20478.009999999998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14">
        <f t="shared" si="2"/>
        <v>37724.559999999998</v>
      </c>
    </row>
    <row r="458" spans="1:12" x14ac:dyDescent="0.3">
      <c r="A458" s="12" t="s">
        <v>481</v>
      </c>
      <c r="B458" s="4" t="s">
        <v>21</v>
      </c>
      <c r="C458" s="4" t="s">
        <v>482</v>
      </c>
      <c r="D458" s="4" t="s">
        <v>23</v>
      </c>
      <c r="E458" s="13">
        <v>17246.55</v>
      </c>
      <c r="F458" s="13">
        <v>20478.009999999998</v>
      </c>
      <c r="G458" s="4">
        <v>0</v>
      </c>
      <c r="H458" s="13">
        <v>0</v>
      </c>
      <c r="I458" s="4">
        <v>0</v>
      </c>
      <c r="J458" s="4">
        <v>0</v>
      </c>
      <c r="K458" s="4">
        <v>0</v>
      </c>
      <c r="L458" s="14">
        <f t="shared" si="2"/>
        <v>37724.559999999998</v>
      </c>
    </row>
    <row r="459" spans="1:12" x14ac:dyDescent="0.3">
      <c r="A459" s="12" t="s">
        <v>483</v>
      </c>
      <c r="B459" s="4" t="s">
        <v>21</v>
      </c>
      <c r="C459" s="4" t="s">
        <v>482</v>
      </c>
      <c r="D459" s="4" t="s">
        <v>23</v>
      </c>
      <c r="E459" s="13">
        <v>17246.55</v>
      </c>
      <c r="F459" s="13">
        <v>20478.009999999998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14">
        <f t="shared" si="2"/>
        <v>37724.559999999998</v>
      </c>
    </row>
    <row r="460" spans="1:12" x14ac:dyDescent="0.3">
      <c r="A460" s="12" t="s">
        <v>484</v>
      </c>
      <c r="B460" s="4" t="s">
        <v>21</v>
      </c>
      <c r="C460" s="4" t="s">
        <v>482</v>
      </c>
      <c r="D460" s="4" t="s">
        <v>23</v>
      </c>
      <c r="E460" s="13">
        <v>17246.55</v>
      </c>
      <c r="F460" s="13">
        <v>20478.009999999998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14">
        <f t="shared" si="2"/>
        <v>37724.559999999998</v>
      </c>
    </row>
    <row r="461" spans="1:12" x14ac:dyDescent="0.3">
      <c r="A461" s="12" t="s">
        <v>485</v>
      </c>
      <c r="B461" s="4" t="s">
        <v>21</v>
      </c>
      <c r="C461" s="4" t="s">
        <v>482</v>
      </c>
      <c r="D461" s="4" t="s">
        <v>23</v>
      </c>
      <c r="E461" s="13">
        <v>17246.55</v>
      </c>
      <c r="F461" s="13">
        <v>20478.009999999998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14">
        <f t="shared" si="2"/>
        <v>37724.559999999998</v>
      </c>
    </row>
    <row r="462" spans="1:12" x14ac:dyDescent="0.3">
      <c r="A462" s="12" t="s">
        <v>486</v>
      </c>
      <c r="B462" s="4" t="s">
        <v>487</v>
      </c>
      <c r="C462" s="4" t="s">
        <v>488</v>
      </c>
      <c r="D462" s="4" t="s">
        <v>23</v>
      </c>
      <c r="E462" s="13">
        <v>17246.55</v>
      </c>
      <c r="F462" s="13">
        <v>20478.009999999998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14">
        <f t="shared" si="2"/>
        <v>37724.559999999998</v>
      </c>
    </row>
    <row r="463" spans="1:12" x14ac:dyDescent="0.3">
      <c r="A463" s="12" t="s">
        <v>486</v>
      </c>
      <c r="B463" s="4" t="s">
        <v>487</v>
      </c>
      <c r="C463" s="4" t="s">
        <v>488</v>
      </c>
      <c r="D463" s="4" t="s">
        <v>23</v>
      </c>
      <c r="E463" s="13">
        <v>17246.55</v>
      </c>
      <c r="F463" s="13">
        <v>20478.009999999998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14">
        <f t="shared" si="2"/>
        <v>37724.559999999998</v>
      </c>
    </row>
    <row r="464" spans="1:12" x14ac:dyDescent="0.3">
      <c r="A464" s="12" t="s">
        <v>489</v>
      </c>
      <c r="B464" s="4" t="s">
        <v>490</v>
      </c>
      <c r="C464" s="4" t="s">
        <v>78</v>
      </c>
      <c r="D464" s="4" t="s">
        <v>29</v>
      </c>
      <c r="E464" s="13">
        <v>16864.82</v>
      </c>
      <c r="F464" s="13">
        <v>15527.28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14">
        <f t="shared" si="2"/>
        <v>32392.1</v>
      </c>
    </row>
    <row r="465" spans="1:12" x14ac:dyDescent="0.3">
      <c r="A465" s="12" t="s">
        <v>491</v>
      </c>
      <c r="B465" s="4" t="s">
        <v>78</v>
      </c>
      <c r="C465" s="4" t="s">
        <v>79</v>
      </c>
      <c r="D465" s="4" t="s">
        <v>29</v>
      </c>
      <c r="E465" s="13">
        <v>16864.82</v>
      </c>
      <c r="F465" s="13">
        <v>15527.28</v>
      </c>
      <c r="G465" s="4">
        <v>0</v>
      </c>
      <c r="H465" s="4">
        <v>0</v>
      </c>
      <c r="I465" s="13">
        <v>0</v>
      </c>
      <c r="J465" s="4">
        <v>0</v>
      </c>
      <c r="K465" s="4">
        <v>0</v>
      </c>
      <c r="L465" s="14">
        <f t="shared" si="2"/>
        <v>32392.1</v>
      </c>
    </row>
    <row r="466" spans="1:12" ht="14.4" thickBot="1" x14ac:dyDescent="0.35">
      <c r="A466" s="15" t="s">
        <v>492</v>
      </c>
      <c r="B466" s="16" t="s">
        <v>493</v>
      </c>
      <c r="C466" s="16" t="s">
        <v>493</v>
      </c>
      <c r="D466" s="16" t="s">
        <v>29</v>
      </c>
      <c r="E466" s="17">
        <v>16864.82</v>
      </c>
      <c r="F466" s="17">
        <v>15527.28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8">
        <f t="shared" si="2"/>
        <v>32392.1</v>
      </c>
    </row>
    <row r="468" spans="1:12" x14ac:dyDescent="0.3">
      <c r="A468" s="43" t="s">
        <v>494</v>
      </c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</row>
    <row r="470" spans="1:12" x14ac:dyDescent="0.3">
      <c r="A470" s="42" t="s">
        <v>495</v>
      </c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</row>
    <row r="471" spans="1:12" ht="14.4" thickBot="1" x14ac:dyDescent="0.35"/>
    <row r="472" spans="1:12" ht="14.4" thickBot="1" x14ac:dyDescent="0.35">
      <c r="A472" s="5" t="s">
        <v>2</v>
      </c>
      <c r="B472" s="6" t="s">
        <v>3</v>
      </c>
      <c r="C472" s="6" t="s">
        <v>4</v>
      </c>
      <c r="D472" s="6" t="s">
        <v>5</v>
      </c>
      <c r="E472" s="6" t="s">
        <v>6</v>
      </c>
      <c r="F472" s="6" t="s">
        <v>7</v>
      </c>
      <c r="G472" s="6" t="s">
        <v>8</v>
      </c>
      <c r="H472" s="6" t="s">
        <v>9</v>
      </c>
      <c r="I472" s="6" t="s">
        <v>10</v>
      </c>
      <c r="J472" s="6" t="s">
        <v>11</v>
      </c>
      <c r="K472" s="6" t="s">
        <v>12</v>
      </c>
      <c r="L472" s="7" t="s">
        <v>13</v>
      </c>
    </row>
    <row r="473" spans="1:12" x14ac:dyDescent="0.3">
      <c r="A473" s="8" t="s">
        <v>496</v>
      </c>
      <c r="B473" s="9" t="s">
        <v>21</v>
      </c>
      <c r="C473" s="9" t="s">
        <v>497</v>
      </c>
      <c r="D473" s="9" t="s">
        <v>23</v>
      </c>
      <c r="E473" s="10">
        <v>17246.55</v>
      </c>
      <c r="F473" s="10">
        <v>20478.009999999998</v>
      </c>
      <c r="G473" s="10">
        <v>3452.69</v>
      </c>
      <c r="H473" s="10">
        <v>5123.6099999999997</v>
      </c>
      <c r="I473" s="10">
        <v>0</v>
      </c>
      <c r="J473" s="10">
        <v>0</v>
      </c>
      <c r="K473" s="10">
        <v>0</v>
      </c>
      <c r="L473" s="11">
        <f>SUM(Tabla217810613416219021824627450[[#This Row],[S. BASE]:[PELIGRO]])</f>
        <v>46300.86</v>
      </c>
    </row>
    <row r="474" spans="1:12" x14ac:dyDescent="0.3">
      <c r="A474" s="12" t="s">
        <v>498</v>
      </c>
      <c r="B474" s="4" t="s">
        <v>78</v>
      </c>
      <c r="C474" s="4" t="s">
        <v>79</v>
      </c>
      <c r="D474" s="4" t="s">
        <v>29</v>
      </c>
      <c r="E474" s="13">
        <v>16864.82</v>
      </c>
      <c r="F474" s="13">
        <v>15527.28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4">
        <f>SUM(Tabla217810613416219021824627450[[#This Row],[S. BASE]:[PELIGRO]])</f>
        <v>32392.1</v>
      </c>
    </row>
    <row r="475" spans="1:12" x14ac:dyDescent="0.3">
      <c r="A475" s="12" t="s">
        <v>499</v>
      </c>
      <c r="B475" s="4" t="s">
        <v>78</v>
      </c>
      <c r="C475" s="4" t="s">
        <v>79</v>
      </c>
      <c r="D475" s="4" t="s">
        <v>29</v>
      </c>
      <c r="E475" s="13">
        <v>16864.82</v>
      </c>
      <c r="F475" s="13">
        <v>15527.28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4">
        <f>SUM(Tabla217810613416219021824627450[[#This Row],[S. BASE]:[PELIGRO]])</f>
        <v>32392.1</v>
      </c>
    </row>
    <row r="476" spans="1:12" ht="14.4" thickBot="1" x14ac:dyDescent="0.35">
      <c r="A476" s="15" t="s">
        <v>500</v>
      </c>
      <c r="B476" s="16" t="s">
        <v>78</v>
      </c>
      <c r="C476" s="16" t="s">
        <v>79</v>
      </c>
      <c r="D476" s="16" t="s">
        <v>29</v>
      </c>
      <c r="E476" s="17">
        <v>16864.82</v>
      </c>
      <c r="F476" s="17">
        <v>15527.28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8">
        <f>SUM(Tabla217810613416219021824627450[[#This Row],[S. BASE]:[PELIGRO]])</f>
        <v>32392.1</v>
      </c>
    </row>
    <row r="478" spans="1:12" x14ac:dyDescent="0.3">
      <c r="D478" s="42" t="s">
        <v>501</v>
      </c>
      <c r="E478" s="44"/>
    </row>
    <row r="479" spans="1:12" ht="14.4" thickBot="1" x14ac:dyDescent="0.35">
      <c r="D479" s="19"/>
    </row>
    <row r="480" spans="1:12" ht="14.4" thickBot="1" x14ac:dyDescent="0.35">
      <c r="A480" s="37" t="s">
        <v>2</v>
      </c>
      <c r="B480" s="38" t="s">
        <v>3</v>
      </c>
      <c r="C480" s="38" t="s">
        <v>4</v>
      </c>
      <c r="D480" s="38" t="s">
        <v>5</v>
      </c>
      <c r="E480" s="38" t="s">
        <v>6</v>
      </c>
      <c r="F480" s="38" t="s">
        <v>7</v>
      </c>
      <c r="G480" s="38" t="s">
        <v>8</v>
      </c>
      <c r="H480" s="38" t="s">
        <v>9</v>
      </c>
      <c r="I480" s="38" t="s">
        <v>10</v>
      </c>
      <c r="J480" s="38" t="s">
        <v>11</v>
      </c>
      <c r="K480" s="38" t="s">
        <v>12</v>
      </c>
      <c r="L480" s="39" t="s">
        <v>13</v>
      </c>
    </row>
    <row r="481" spans="1:12" ht="14.4" thickBot="1" x14ac:dyDescent="0.35">
      <c r="A481" s="5" t="s">
        <v>502</v>
      </c>
      <c r="B481" s="6" t="s">
        <v>45</v>
      </c>
      <c r="C481" s="6" t="s">
        <v>134</v>
      </c>
      <c r="D481" s="6" t="s">
        <v>47</v>
      </c>
      <c r="E481" s="40">
        <v>19515.560000000001</v>
      </c>
      <c r="F481" s="40">
        <v>30004.42</v>
      </c>
      <c r="G481" s="6">
        <v>0</v>
      </c>
      <c r="H481" s="40">
        <v>6971.51</v>
      </c>
      <c r="I481" s="6">
        <v>0</v>
      </c>
      <c r="J481" s="6">
        <v>0</v>
      </c>
      <c r="K481" s="6">
        <v>0</v>
      </c>
      <c r="L481" s="41">
        <f>SUM(E481:K481)</f>
        <v>56491.49</v>
      </c>
    </row>
    <row r="483" spans="1:12" x14ac:dyDescent="0.3">
      <c r="A483" s="43" t="s">
        <v>503</v>
      </c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</row>
    <row r="485" spans="1:12" x14ac:dyDescent="0.3">
      <c r="A485" s="42" t="s">
        <v>504</v>
      </c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</row>
    <row r="486" spans="1:12" ht="14.4" thickBot="1" x14ac:dyDescent="0.35"/>
    <row r="487" spans="1:12" ht="14.4" thickBot="1" x14ac:dyDescent="0.35">
      <c r="A487" s="5" t="s">
        <v>2</v>
      </c>
      <c r="B487" s="6" t="s">
        <v>3</v>
      </c>
      <c r="C487" s="6" t="s">
        <v>4</v>
      </c>
      <c r="D487" s="6" t="s">
        <v>5</v>
      </c>
      <c r="E487" s="6" t="s">
        <v>6</v>
      </c>
      <c r="F487" s="6" t="s">
        <v>7</v>
      </c>
      <c r="G487" s="6" t="s">
        <v>8</v>
      </c>
      <c r="H487" s="6" t="s">
        <v>9</v>
      </c>
      <c r="I487" s="6" t="s">
        <v>10</v>
      </c>
      <c r="J487" s="6" t="s">
        <v>11</v>
      </c>
      <c r="K487" s="6" t="s">
        <v>12</v>
      </c>
      <c r="L487" s="7" t="s">
        <v>13</v>
      </c>
    </row>
    <row r="488" spans="1:12" x14ac:dyDescent="0.3">
      <c r="A488" s="8" t="s">
        <v>505</v>
      </c>
      <c r="B488" s="9" t="s">
        <v>78</v>
      </c>
      <c r="C488" s="9" t="s">
        <v>79</v>
      </c>
      <c r="D488" s="9" t="s">
        <v>29</v>
      </c>
      <c r="E488" s="10">
        <v>16864.82</v>
      </c>
      <c r="F488" s="10">
        <v>15527.28</v>
      </c>
      <c r="G488" s="10">
        <v>3452.69</v>
      </c>
      <c r="H488" s="9">
        <v>0</v>
      </c>
      <c r="I488" s="9">
        <v>0</v>
      </c>
      <c r="J488" s="9">
        <v>0</v>
      </c>
      <c r="K488" s="9">
        <v>0</v>
      </c>
      <c r="L488" s="11">
        <f>SUM(Tabla227910713516319121924727551[[#This Row],[S. BASE]:[PELIGRO]])</f>
        <v>35844.79</v>
      </c>
    </row>
    <row r="489" spans="1:12" ht="14.4" thickBot="1" x14ac:dyDescent="0.35">
      <c r="A489" s="15" t="s">
        <v>506</v>
      </c>
      <c r="B489" s="16" t="s">
        <v>78</v>
      </c>
      <c r="C489" s="16" t="s">
        <v>79</v>
      </c>
      <c r="D489" s="16" t="s">
        <v>29</v>
      </c>
      <c r="E489" s="17">
        <v>16864.82</v>
      </c>
      <c r="F489" s="17">
        <v>15527.28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8">
        <f>SUM(Tabla227910713516319121924727551[[#This Row],[S. BASE]:[PELIGRO]])</f>
        <v>32392.1</v>
      </c>
    </row>
    <row r="491" spans="1:12" x14ac:dyDescent="0.3">
      <c r="A491" s="42" t="s">
        <v>507</v>
      </c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</row>
    <row r="492" spans="1:12" ht="14.4" thickBot="1" x14ac:dyDescent="0.35"/>
    <row r="493" spans="1:12" ht="14.4" thickBot="1" x14ac:dyDescent="0.35">
      <c r="A493" s="5" t="s">
        <v>2</v>
      </c>
      <c r="B493" s="6" t="s">
        <v>3</v>
      </c>
      <c r="C493" s="6" t="s">
        <v>4</v>
      </c>
      <c r="D493" s="6" t="s">
        <v>5</v>
      </c>
      <c r="E493" s="6" t="s">
        <v>6</v>
      </c>
      <c r="F493" s="6" t="s">
        <v>7</v>
      </c>
      <c r="G493" s="6" t="s">
        <v>8</v>
      </c>
      <c r="H493" s="6" t="s">
        <v>9</v>
      </c>
      <c r="I493" s="6" t="s">
        <v>10</v>
      </c>
      <c r="J493" s="6" t="s">
        <v>11</v>
      </c>
      <c r="K493" s="6" t="s">
        <v>12</v>
      </c>
      <c r="L493" s="7" t="s">
        <v>13</v>
      </c>
    </row>
    <row r="494" spans="1:12" x14ac:dyDescent="0.3">
      <c r="A494" s="8" t="s">
        <v>508</v>
      </c>
      <c r="B494" s="9" t="s">
        <v>45</v>
      </c>
      <c r="C494" s="9" t="s">
        <v>509</v>
      </c>
      <c r="D494" s="9" t="s">
        <v>47</v>
      </c>
      <c r="E494" s="10">
        <v>19515.560000000001</v>
      </c>
      <c r="F494" s="10">
        <v>30004.42</v>
      </c>
      <c r="G494" s="10">
        <v>3452.69</v>
      </c>
      <c r="H494" s="10">
        <v>9108.3700000000008</v>
      </c>
      <c r="I494" s="9">
        <v>0</v>
      </c>
      <c r="J494" s="9">
        <v>0</v>
      </c>
      <c r="K494" s="9">
        <v>0</v>
      </c>
      <c r="L494" s="11">
        <f>SUM(Tabla238010813616419222024827652[[#This Row],[S. BASE]:[PELIGRO]])</f>
        <v>62081.04</v>
      </c>
    </row>
    <row r="495" spans="1:12" x14ac:dyDescent="0.3">
      <c r="A495" s="12" t="s">
        <v>510</v>
      </c>
      <c r="B495" s="4" t="s">
        <v>45</v>
      </c>
      <c r="C495" s="4" t="s">
        <v>511</v>
      </c>
      <c r="D495" s="4" t="s">
        <v>47</v>
      </c>
      <c r="E495" s="13">
        <v>19515.560000000001</v>
      </c>
      <c r="F495" s="13">
        <v>30004.42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14">
        <f>SUM(Tabla238010813616419222024827652[[#This Row],[S. BASE]:[PELIGRO]])</f>
        <v>49519.979999999996</v>
      </c>
    </row>
    <row r="496" spans="1:12" x14ac:dyDescent="0.3">
      <c r="A496" s="12" t="s">
        <v>512</v>
      </c>
      <c r="B496" s="4" t="s">
        <v>15</v>
      </c>
      <c r="C496" s="4" t="s">
        <v>511</v>
      </c>
      <c r="D496" s="4" t="s">
        <v>17</v>
      </c>
      <c r="E496" s="13">
        <v>18132.990000000002</v>
      </c>
      <c r="F496" s="13">
        <v>23328.29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14">
        <f>SUM(Tabla238010813616419222024827652[[#This Row],[S. BASE]:[PELIGRO]])</f>
        <v>41461.279999999999</v>
      </c>
    </row>
    <row r="497" spans="1:12" x14ac:dyDescent="0.3">
      <c r="A497" s="12" t="s">
        <v>513</v>
      </c>
      <c r="B497" s="4" t="s">
        <v>15</v>
      </c>
      <c r="C497" s="4" t="s">
        <v>511</v>
      </c>
      <c r="D497" s="4" t="s">
        <v>17</v>
      </c>
      <c r="E497" s="13">
        <v>18132.990000000002</v>
      </c>
      <c r="F497" s="13">
        <v>23328.29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14">
        <f>SUM(Tabla238010813616419222024827652[[#This Row],[S. BASE]:[PELIGRO]])</f>
        <v>41461.279999999999</v>
      </c>
    </row>
    <row r="498" spans="1:12" ht="14.4" thickBot="1" x14ac:dyDescent="0.35">
      <c r="A498" s="15" t="s">
        <v>514</v>
      </c>
      <c r="B498" s="16" t="s">
        <v>78</v>
      </c>
      <c r="C498" s="16" t="s">
        <v>79</v>
      </c>
      <c r="D498" s="16" t="s">
        <v>29</v>
      </c>
      <c r="E498" s="17">
        <v>16864.82</v>
      </c>
      <c r="F498" s="17">
        <v>15527.28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8">
        <f>SUM(Tabla238010813616419222024827652[[#This Row],[S. BASE]:[PELIGRO]])</f>
        <v>32392.1</v>
      </c>
    </row>
    <row r="500" spans="1:12" x14ac:dyDescent="0.3">
      <c r="A500" s="43" t="s">
        <v>515</v>
      </c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</row>
    <row r="502" spans="1:12" x14ac:dyDescent="0.3">
      <c r="A502" s="42" t="s">
        <v>516</v>
      </c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</row>
    <row r="503" spans="1:12" ht="14.4" thickBot="1" x14ac:dyDescent="0.35"/>
    <row r="504" spans="1:12" ht="14.4" thickBot="1" x14ac:dyDescent="0.35">
      <c r="A504" s="5" t="s">
        <v>2</v>
      </c>
      <c r="B504" s="6" t="s">
        <v>3</v>
      </c>
      <c r="C504" s="6" t="s">
        <v>4</v>
      </c>
      <c r="D504" s="6" t="s">
        <v>5</v>
      </c>
      <c r="E504" s="6" t="s">
        <v>6</v>
      </c>
      <c r="F504" s="6" t="s">
        <v>7</v>
      </c>
      <c r="G504" s="6" t="s">
        <v>8</v>
      </c>
      <c r="H504" s="6" t="s">
        <v>9</v>
      </c>
      <c r="I504" s="6" t="s">
        <v>10</v>
      </c>
      <c r="J504" s="6" t="s">
        <v>11</v>
      </c>
      <c r="K504" s="6" t="s">
        <v>12</v>
      </c>
      <c r="L504" s="7" t="s">
        <v>13</v>
      </c>
    </row>
    <row r="505" spans="1:12" x14ac:dyDescent="0.3">
      <c r="A505" s="8" t="s">
        <v>517</v>
      </c>
      <c r="B505" s="9" t="s">
        <v>45</v>
      </c>
      <c r="C505" s="9" t="s">
        <v>518</v>
      </c>
      <c r="D505" s="9" t="s">
        <v>47</v>
      </c>
      <c r="E505" s="10">
        <v>19515.560000000001</v>
      </c>
      <c r="F505" s="10">
        <v>30004.42</v>
      </c>
      <c r="G505" s="10">
        <v>3452.69</v>
      </c>
      <c r="H505" s="10">
        <v>9108.3700000000008</v>
      </c>
      <c r="I505" s="9">
        <v>0</v>
      </c>
      <c r="J505" s="9">
        <v>0</v>
      </c>
      <c r="K505" s="9">
        <v>0</v>
      </c>
      <c r="L505" s="11">
        <f>SUM(Tabla248110913716519322124927753[[#This Row],[S. BASE]:[PELIGRO]])</f>
        <v>62081.04</v>
      </c>
    </row>
    <row r="506" spans="1:12" x14ac:dyDescent="0.3">
      <c r="A506" s="12" t="s">
        <v>519</v>
      </c>
      <c r="B506" s="4" t="s">
        <v>45</v>
      </c>
      <c r="C506" s="4" t="s">
        <v>250</v>
      </c>
      <c r="D506" s="4" t="s">
        <v>47</v>
      </c>
      <c r="E506" s="13">
        <v>19515.560000000001</v>
      </c>
      <c r="F506" s="13">
        <v>30004.42</v>
      </c>
      <c r="G506" s="13">
        <v>3452.69</v>
      </c>
      <c r="H506" s="13">
        <v>9108.3700000000008</v>
      </c>
      <c r="I506" s="4">
        <v>0</v>
      </c>
      <c r="J506" s="4">
        <v>0</v>
      </c>
      <c r="K506" s="13">
        <v>1199.44</v>
      </c>
      <c r="L506" s="14">
        <f>SUM(Tabla248110913716519322124927753[[#This Row],[S. BASE]:[PELIGRO]])</f>
        <v>63280.480000000003</v>
      </c>
    </row>
    <row r="507" spans="1:12" x14ac:dyDescent="0.3">
      <c r="A507" s="12" t="s">
        <v>520</v>
      </c>
      <c r="B507" s="4" t="s">
        <v>45</v>
      </c>
      <c r="C507" s="4" t="s">
        <v>521</v>
      </c>
      <c r="D507" s="4" t="s">
        <v>47</v>
      </c>
      <c r="E507" s="13">
        <v>19515.560000000001</v>
      </c>
      <c r="F507" s="13">
        <v>30004.42</v>
      </c>
      <c r="G507" s="13">
        <v>3452.69</v>
      </c>
      <c r="H507" s="13">
        <v>3205.81</v>
      </c>
      <c r="I507" s="4">
        <v>0</v>
      </c>
      <c r="J507" s="4">
        <v>0</v>
      </c>
      <c r="K507" s="4">
        <v>0</v>
      </c>
      <c r="L507" s="14">
        <f>SUM(Tabla248110913716519322124927753[[#This Row],[S. BASE]:[PELIGRO]])</f>
        <v>56178.479999999996</v>
      </c>
    </row>
    <row r="508" spans="1:12" x14ac:dyDescent="0.3">
      <c r="A508" s="12" t="s">
        <v>522</v>
      </c>
      <c r="B508" s="4" t="s">
        <v>45</v>
      </c>
      <c r="C508" s="4" t="s">
        <v>250</v>
      </c>
      <c r="D508" s="4" t="s">
        <v>47</v>
      </c>
      <c r="E508" s="13">
        <v>19515.560000000001</v>
      </c>
      <c r="F508" s="13">
        <v>30004.42</v>
      </c>
      <c r="G508" s="4">
        <v>0</v>
      </c>
      <c r="H508" s="4">
        <v>0</v>
      </c>
      <c r="I508" s="4">
        <v>0</v>
      </c>
      <c r="J508" s="13">
        <v>2398.6</v>
      </c>
      <c r="K508" s="13">
        <v>1199.44</v>
      </c>
      <c r="L508" s="14">
        <f>SUM(Tabla248110913716519322124927753[[#This Row],[S. BASE]:[PELIGRO]])</f>
        <v>53118.02</v>
      </c>
    </row>
    <row r="509" spans="1:12" x14ac:dyDescent="0.3">
      <c r="A509" s="12" t="s">
        <v>523</v>
      </c>
      <c r="B509" s="4" t="s">
        <v>45</v>
      </c>
      <c r="C509" s="4" t="s">
        <v>250</v>
      </c>
      <c r="D509" s="4" t="s">
        <v>47</v>
      </c>
      <c r="E509" s="13">
        <v>19515.560000000001</v>
      </c>
      <c r="F509" s="13">
        <v>30004.42</v>
      </c>
      <c r="G509" s="13">
        <v>3452.69</v>
      </c>
      <c r="H509" s="13">
        <v>9108.3700000000008</v>
      </c>
      <c r="I509" s="4">
        <v>0</v>
      </c>
      <c r="J509" s="13">
        <v>0</v>
      </c>
      <c r="K509" s="13">
        <v>1199.44</v>
      </c>
      <c r="L509" s="14">
        <f>SUM(Tabla248110913716519322124927753[[#This Row],[S. BASE]:[PELIGRO]])</f>
        <v>63280.480000000003</v>
      </c>
    </row>
    <row r="510" spans="1:12" x14ac:dyDescent="0.3">
      <c r="A510" s="12" t="s">
        <v>524</v>
      </c>
      <c r="B510" s="4" t="s">
        <v>45</v>
      </c>
      <c r="C510" s="4" t="s">
        <v>250</v>
      </c>
      <c r="D510" s="4" t="s">
        <v>47</v>
      </c>
      <c r="E510" s="13">
        <v>19515.560000000001</v>
      </c>
      <c r="F510" s="13">
        <v>30004.42</v>
      </c>
      <c r="G510" s="4">
        <v>0</v>
      </c>
      <c r="H510" s="4">
        <v>0</v>
      </c>
      <c r="I510" s="4">
        <v>0</v>
      </c>
      <c r="J510" s="13">
        <v>2398.6</v>
      </c>
      <c r="K510" s="13">
        <v>1199.44</v>
      </c>
      <c r="L510" s="14">
        <f>SUM(Tabla248110913716519322124927753[[#This Row],[S. BASE]:[PELIGRO]])</f>
        <v>53118.02</v>
      </c>
    </row>
    <row r="511" spans="1:12" x14ac:dyDescent="0.3">
      <c r="A511" s="12" t="s">
        <v>525</v>
      </c>
      <c r="B511" s="4" t="s">
        <v>45</v>
      </c>
      <c r="C511" s="4" t="s">
        <v>250</v>
      </c>
      <c r="D511" s="4" t="s">
        <v>47</v>
      </c>
      <c r="E511" s="13">
        <v>19515.560000000001</v>
      </c>
      <c r="F511" s="13">
        <v>30004.42</v>
      </c>
      <c r="G511" s="4">
        <v>0</v>
      </c>
      <c r="H511" s="4">
        <v>0</v>
      </c>
      <c r="I511" s="4">
        <v>0</v>
      </c>
      <c r="J511" s="13">
        <v>2398.6</v>
      </c>
      <c r="K511" s="13">
        <v>1199.44</v>
      </c>
      <c r="L511" s="14">
        <f>SUM(Tabla248110913716519322124927753[[#This Row],[S. BASE]:[PELIGRO]])</f>
        <v>53118.02</v>
      </c>
    </row>
    <row r="512" spans="1:12" x14ac:dyDescent="0.3">
      <c r="A512" s="12" t="s">
        <v>526</v>
      </c>
      <c r="B512" s="4" t="s">
        <v>45</v>
      </c>
      <c r="C512" s="4" t="s">
        <v>250</v>
      </c>
      <c r="D512" s="4" t="s">
        <v>47</v>
      </c>
      <c r="E512" s="13">
        <v>19515.560000000001</v>
      </c>
      <c r="F512" s="13">
        <v>30004.42</v>
      </c>
      <c r="G512" s="4">
        <v>0</v>
      </c>
      <c r="H512" s="4">
        <v>0</v>
      </c>
      <c r="I512" s="4">
        <v>0</v>
      </c>
      <c r="J512" s="13">
        <v>2398.6</v>
      </c>
      <c r="K512" s="13">
        <v>1199.44</v>
      </c>
      <c r="L512" s="14">
        <f>SUM(Tabla248110913716519322124927753[[#This Row],[S. BASE]:[PELIGRO]])</f>
        <v>53118.02</v>
      </c>
    </row>
    <row r="513" spans="1:12" x14ac:dyDescent="0.3">
      <c r="A513" s="12" t="s">
        <v>527</v>
      </c>
      <c r="B513" s="4" t="s">
        <v>15</v>
      </c>
      <c r="C513" s="4" t="s">
        <v>528</v>
      </c>
      <c r="D513" s="4" t="s">
        <v>17</v>
      </c>
      <c r="E513" s="13">
        <v>18132.990000000002</v>
      </c>
      <c r="F513" s="13">
        <v>23328.29</v>
      </c>
      <c r="G513" s="4">
        <v>0</v>
      </c>
      <c r="H513" s="4">
        <v>0</v>
      </c>
      <c r="I513" s="4">
        <v>0</v>
      </c>
      <c r="J513" s="13">
        <v>2398.6</v>
      </c>
      <c r="K513" s="13">
        <v>1199.44</v>
      </c>
      <c r="L513" s="14">
        <f>SUM(Tabla248110913716519322124927753[[#This Row],[S. BASE]:[PELIGRO]])</f>
        <v>45059.32</v>
      </c>
    </row>
    <row r="514" spans="1:12" x14ac:dyDescent="0.3">
      <c r="A514" s="12" t="s">
        <v>529</v>
      </c>
      <c r="B514" s="4" t="s">
        <v>15</v>
      </c>
      <c r="C514" s="4" t="s">
        <v>528</v>
      </c>
      <c r="D514" s="4" t="s">
        <v>17</v>
      </c>
      <c r="E514" s="13">
        <v>18132.990000000002</v>
      </c>
      <c r="F514" s="13">
        <v>23328.29</v>
      </c>
      <c r="G514" s="4">
        <v>0</v>
      </c>
      <c r="H514" s="4">
        <v>0</v>
      </c>
      <c r="I514" s="4">
        <v>0</v>
      </c>
      <c r="J514" s="13">
        <v>2398.6</v>
      </c>
      <c r="K514" s="13">
        <v>1199.44</v>
      </c>
      <c r="L514" s="14">
        <f>SUM(Tabla248110913716519322124927753[[#This Row],[S. BASE]:[PELIGRO]])</f>
        <v>45059.32</v>
      </c>
    </row>
    <row r="515" spans="1:12" x14ac:dyDescent="0.3">
      <c r="A515" s="12" t="s">
        <v>530</v>
      </c>
      <c r="B515" s="4" t="s">
        <v>15</v>
      </c>
      <c r="C515" s="4" t="s">
        <v>528</v>
      </c>
      <c r="D515" s="4" t="s">
        <v>17</v>
      </c>
      <c r="E515" s="13">
        <v>18132.990000000002</v>
      </c>
      <c r="F515" s="13">
        <v>23328.29</v>
      </c>
      <c r="G515" s="4">
        <v>0</v>
      </c>
      <c r="H515" s="4">
        <v>0</v>
      </c>
      <c r="I515" s="4">
        <v>0</v>
      </c>
      <c r="J515" s="13">
        <v>2398.6</v>
      </c>
      <c r="K515" s="13">
        <v>1199.44</v>
      </c>
      <c r="L515" s="14">
        <f>SUM(Tabla248110913716519322124927753[[#This Row],[S. BASE]:[PELIGRO]])</f>
        <v>45059.32</v>
      </c>
    </row>
    <row r="516" spans="1:12" x14ac:dyDescent="0.3">
      <c r="A516" s="12" t="s">
        <v>531</v>
      </c>
      <c r="B516" s="4" t="s">
        <v>15</v>
      </c>
      <c r="C516" s="4" t="s">
        <v>528</v>
      </c>
      <c r="D516" s="4" t="s">
        <v>17</v>
      </c>
      <c r="E516" s="13">
        <v>18132.990000000002</v>
      </c>
      <c r="F516" s="13">
        <v>23328.29</v>
      </c>
      <c r="G516" s="4">
        <v>0</v>
      </c>
      <c r="H516" s="4">
        <v>0</v>
      </c>
      <c r="I516" s="4">
        <v>0</v>
      </c>
      <c r="J516" s="13">
        <v>2398.6</v>
      </c>
      <c r="K516" s="13">
        <v>1199.44</v>
      </c>
      <c r="L516" s="14">
        <f>SUM(Tabla248110913716519322124927753[[#This Row],[S. BASE]:[PELIGRO]])</f>
        <v>45059.32</v>
      </c>
    </row>
    <row r="517" spans="1:12" x14ac:dyDescent="0.3">
      <c r="A517" s="12" t="s">
        <v>532</v>
      </c>
      <c r="B517" s="4" t="s">
        <v>15</v>
      </c>
      <c r="C517" s="4" t="s">
        <v>528</v>
      </c>
      <c r="D517" s="4" t="s">
        <v>17</v>
      </c>
      <c r="E517" s="13">
        <v>18132.990000000002</v>
      </c>
      <c r="F517" s="13">
        <v>23328.29</v>
      </c>
      <c r="G517" s="4">
        <v>0</v>
      </c>
      <c r="H517" s="4">
        <v>0</v>
      </c>
      <c r="I517" s="4">
        <v>0</v>
      </c>
      <c r="J517" s="13">
        <v>2398.6</v>
      </c>
      <c r="K517" s="13">
        <v>1199.44</v>
      </c>
      <c r="L517" s="14">
        <f>SUM(Tabla248110913716519322124927753[[#This Row],[S. BASE]:[PELIGRO]])</f>
        <v>45059.32</v>
      </c>
    </row>
    <row r="518" spans="1:12" x14ac:dyDescent="0.3">
      <c r="A518" s="12" t="s">
        <v>533</v>
      </c>
      <c r="B518" s="4" t="s">
        <v>15</v>
      </c>
      <c r="C518" s="4" t="s">
        <v>528</v>
      </c>
      <c r="D518" s="4" t="s">
        <v>17</v>
      </c>
      <c r="E518" s="13">
        <v>18132.990000000002</v>
      </c>
      <c r="F518" s="13">
        <v>23328.29</v>
      </c>
      <c r="G518" s="4">
        <v>0</v>
      </c>
      <c r="H518" s="4">
        <v>0</v>
      </c>
      <c r="I518" s="4">
        <v>0</v>
      </c>
      <c r="J518" s="13">
        <v>2398.6</v>
      </c>
      <c r="K518" s="13">
        <v>1199.44</v>
      </c>
      <c r="L518" s="14">
        <f>SUM(Tabla248110913716519322124927753[[#This Row],[S. BASE]:[PELIGRO]])</f>
        <v>45059.32</v>
      </c>
    </row>
    <row r="519" spans="1:12" x14ac:dyDescent="0.3">
      <c r="A519" s="12" t="s">
        <v>534</v>
      </c>
      <c r="B519" s="4" t="s">
        <v>15</v>
      </c>
      <c r="C519" s="4" t="s">
        <v>528</v>
      </c>
      <c r="D519" s="4" t="s">
        <v>17</v>
      </c>
      <c r="E519" s="13">
        <v>18132.990000000002</v>
      </c>
      <c r="F519" s="13">
        <v>23328.29</v>
      </c>
      <c r="G519" s="4">
        <v>0</v>
      </c>
      <c r="H519" s="4">
        <v>0</v>
      </c>
      <c r="I519" s="4">
        <v>0</v>
      </c>
      <c r="J519" s="13">
        <v>2398.6</v>
      </c>
      <c r="K519" s="13">
        <v>1199.44</v>
      </c>
      <c r="L519" s="14">
        <f>SUM(Tabla248110913716519322124927753[[#This Row],[S. BASE]:[PELIGRO]])</f>
        <v>45059.32</v>
      </c>
    </row>
    <row r="520" spans="1:12" x14ac:dyDescent="0.3">
      <c r="A520" s="12" t="s">
        <v>535</v>
      </c>
      <c r="B520" s="4" t="s">
        <v>536</v>
      </c>
      <c r="C520" s="4" t="s">
        <v>536</v>
      </c>
      <c r="D520" s="4" t="s">
        <v>29</v>
      </c>
      <c r="E520" s="13">
        <v>16864.82</v>
      </c>
      <c r="F520" s="13">
        <v>15527.28</v>
      </c>
      <c r="G520" s="13">
        <v>3452.69</v>
      </c>
      <c r="J520" s="13"/>
      <c r="K520" s="13"/>
      <c r="L520" s="14">
        <f>SUM(Tabla248110913716519322124927753[[#This Row],[S. BASE]:[PELIGRO]])</f>
        <v>35844.79</v>
      </c>
    </row>
    <row r="521" spans="1:12" x14ac:dyDescent="0.3">
      <c r="A521" s="12" t="s">
        <v>537</v>
      </c>
      <c r="B521" s="4" t="s">
        <v>536</v>
      </c>
      <c r="C521" s="4" t="s">
        <v>536</v>
      </c>
      <c r="D521" s="4" t="s">
        <v>29</v>
      </c>
      <c r="E521" s="13">
        <v>16864.82</v>
      </c>
      <c r="F521" s="13">
        <v>15527.28</v>
      </c>
      <c r="G521" s="13">
        <v>3452.69</v>
      </c>
      <c r="J521" s="13"/>
      <c r="K521" s="13"/>
      <c r="L521" s="14">
        <f>SUM(Tabla248110913716519322124927753[[#This Row],[S. BASE]:[PELIGRO]])</f>
        <v>35844.79</v>
      </c>
    </row>
    <row r="522" spans="1:12" x14ac:dyDescent="0.3">
      <c r="A522" s="12" t="s">
        <v>538</v>
      </c>
      <c r="B522" s="4" t="s">
        <v>539</v>
      </c>
      <c r="C522" s="4" t="s">
        <v>540</v>
      </c>
      <c r="D522" s="4" t="s">
        <v>37</v>
      </c>
      <c r="E522" s="13">
        <v>15832.87</v>
      </c>
      <c r="F522" s="13">
        <v>12301.81</v>
      </c>
      <c r="G522" s="4">
        <v>0</v>
      </c>
      <c r="H522" s="4">
        <v>0</v>
      </c>
      <c r="I522" s="4">
        <v>0</v>
      </c>
      <c r="J522" s="13">
        <v>2398.6</v>
      </c>
      <c r="K522" s="13">
        <v>1199.44</v>
      </c>
      <c r="L522" s="14">
        <f>SUM(Tabla248110913716519322124927753[[#This Row],[S. BASE]:[PELIGRO]])</f>
        <v>31732.719999999998</v>
      </c>
    </row>
    <row r="523" spans="1:12" x14ac:dyDescent="0.3">
      <c r="A523" s="12" t="s">
        <v>541</v>
      </c>
      <c r="B523" s="4" t="s">
        <v>539</v>
      </c>
      <c r="C523" s="4" t="s">
        <v>540</v>
      </c>
      <c r="D523" s="4" t="s">
        <v>37</v>
      </c>
      <c r="E523" s="13">
        <v>15832.87</v>
      </c>
      <c r="F523" s="13">
        <v>12301.81</v>
      </c>
      <c r="G523" s="4">
        <v>0</v>
      </c>
      <c r="H523" s="4">
        <v>0</v>
      </c>
      <c r="I523" s="4">
        <v>0</v>
      </c>
      <c r="J523" s="13">
        <v>2398.6</v>
      </c>
      <c r="K523" s="13">
        <v>1199.44</v>
      </c>
      <c r="L523" s="14">
        <f>SUM(Tabla248110913716519322124927753[[#This Row],[S. BASE]:[PELIGRO]])</f>
        <v>31732.719999999998</v>
      </c>
    </row>
    <row r="524" spans="1:12" x14ac:dyDescent="0.3">
      <c r="A524" s="12" t="s">
        <v>542</v>
      </c>
      <c r="B524" s="4" t="s">
        <v>539</v>
      </c>
      <c r="C524" s="4" t="s">
        <v>540</v>
      </c>
      <c r="D524" s="4" t="s">
        <v>37</v>
      </c>
      <c r="E524" s="13">
        <v>15832.87</v>
      </c>
      <c r="F524" s="13">
        <v>12301.81</v>
      </c>
      <c r="G524" s="4">
        <v>0</v>
      </c>
      <c r="H524" s="4">
        <v>0</v>
      </c>
      <c r="I524" s="4">
        <v>0</v>
      </c>
      <c r="J524" s="13">
        <v>2398.6</v>
      </c>
      <c r="K524" s="13">
        <v>1199.44</v>
      </c>
      <c r="L524" s="14">
        <f>SUM(Tabla248110913716519322124927753[[#This Row],[S. BASE]:[PELIGRO]])</f>
        <v>31732.719999999998</v>
      </c>
    </row>
    <row r="525" spans="1:12" x14ac:dyDescent="0.3">
      <c r="A525" s="12" t="s">
        <v>543</v>
      </c>
      <c r="B525" s="4" t="s">
        <v>539</v>
      </c>
      <c r="C525" s="4" t="s">
        <v>540</v>
      </c>
      <c r="D525" s="4" t="s">
        <v>37</v>
      </c>
      <c r="E525" s="13">
        <v>15832.87</v>
      </c>
      <c r="F525" s="13">
        <v>12301.81</v>
      </c>
      <c r="G525" s="4">
        <v>0</v>
      </c>
      <c r="H525" s="4">
        <v>0</v>
      </c>
      <c r="I525" s="4">
        <v>0</v>
      </c>
      <c r="J525" s="13">
        <v>2398.6</v>
      </c>
      <c r="K525" s="13">
        <v>1199.44</v>
      </c>
      <c r="L525" s="14">
        <f>SUM(Tabla248110913716519322124927753[[#This Row],[S. BASE]:[PELIGRO]])</f>
        <v>31732.719999999998</v>
      </c>
    </row>
    <row r="526" spans="1:12" x14ac:dyDescent="0.3">
      <c r="A526" s="12" t="s">
        <v>544</v>
      </c>
      <c r="B526" s="4" t="s">
        <v>539</v>
      </c>
      <c r="C526" s="4" t="s">
        <v>540</v>
      </c>
      <c r="D526" s="4" t="s">
        <v>37</v>
      </c>
      <c r="E526" s="13">
        <v>15832.87</v>
      </c>
      <c r="F526" s="13">
        <v>12301.81</v>
      </c>
      <c r="G526" s="4">
        <v>0</v>
      </c>
      <c r="H526" s="4">
        <v>0</v>
      </c>
      <c r="I526" s="4">
        <v>0</v>
      </c>
      <c r="J526" s="13">
        <v>2398.6</v>
      </c>
      <c r="K526" s="13">
        <v>1199.44</v>
      </c>
      <c r="L526" s="14">
        <f>SUM(Tabla248110913716519322124927753[[#This Row],[S. BASE]:[PELIGRO]])</f>
        <v>31732.719999999998</v>
      </c>
    </row>
    <row r="527" spans="1:12" x14ac:dyDescent="0.3">
      <c r="A527" s="12" t="s">
        <v>545</v>
      </c>
      <c r="B527" s="4" t="s">
        <v>539</v>
      </c>
      <c r="C527" s="4" t="s">
        <v>540</v>
      </c>
      <c r="D527" s="4" t="s">
        <v>37</v>
      </c>
      <c r="E527" s="13">
        <v>15832.87</v>
      </c>
      <c r="F527" s="13">
        <v>12301.81</v>
      </c>
      <c r="G527" s="4">
        <v>0</v>
      </c>
      <c r="H527" s="4">
        <v>0</v>
      </c>
      <c r="I527" s="4">
        <v>0</v>
      </c>
      <c r="J527" s="13">
        <v>2398.6</v>
      </c>
      <c r="K527" s="13">
        <v>1199.44</v>
      </c>
      <c r="L527" s="14">
        <f>SUM(Tabla248110913716519322124927753[[#This Row],[S. BASE]:[PELIGRO]])</f>
        <v>31732.719999999998</v>
      </c>
    </row>
    <row r="528" spans="1:12" x14ac:dyDescent="0.3">
      <c r="A528" s="12" t="s">
        <v>546</v>
      </c>
      <c r="B528" s="4" t="s">
        <v>539</v>
      </c>
      <c r="C528" s="4" t="s">
        <v>540</v>
      </c>
      <c r="D528" s="4" t="s">
        <v>37</v>
      </c>
      <c r="E528" s="13">
        <v>15832.87</v>
      </c>
      <c r="F528" s="13">
        <v>12301.81</v>
      </c>
      <c r="G528" s="4">
        <v>0</v>
      </c>
      <c r="H528" s="4">
        <v>0</v>
      </c>
      <c r="I528" s="4">
        <v>0</v>
      </c>
      <c r="J528" s="13">
        <v>2398.6</v>
      </c>
      <c r="K528" s="13">
        <v>1199.44</v>
      </c>
      <c r="L528" s="14">
        <f>SUM(Tabla248110913716519322124927753[[#This Row],[S. BASE]:[PELIGRO]])</f>
        <v>31732.719999999998</v>
      </c>
    </row>
    <row r="529" spans="1:12" x14ac:dyDescent="0.3">
      <c r="A529" s="12" t="s">
        <v>547</v>
      </c>
      <c r="B529" s="4" t="s">
        <v>539</v>
      </c>
      <c r="C529" s="4" t="s">
        <v>540</v>
      </c>
      <c r="D529" s="4" t="s">
        <v>37</v>
      </c>
      <c r="E529" s="13">
        <v>15832.87</v>
      </c>
      <c r="F529" s="13">
        <v>12301.81</v>
      </c>
      <c r="G529" s="4">
        <v>0</v>
      </c>
      <c r="H529" s="4">
        <v>0</v>
      </c>
      <c r="I529" s="4">
        <v>0</v>
      </c>
      <c r="J529" s="13">
        <v>2398.6</v>
      </c>
      <c r="K529" s="13">
        <v>1199.44</v>
      </c>
      <c r="L529" s="14">
        <f>SUM(Tabla248110913716519322124927753[[#This Row],[S. BASE]:[PELIGRO]])</f>
        <v>31732.719999999998</v>
      </c>
    </row>
    <row r="530" spans="1:12" x14ac:dyDescent="0.3">
      <c r="A530" s="12" t="s">
        <v>548</v>
      </c>
      <c r="B530" s="4" t="s">
        <v>539</v>
      </c>
      <c r="C530" s="4" t="s">
        <v>540</v>
      </c>
      <c r="D530" s="4" t="s">
        <v>37</v>
      </c>
      <c r="E530" s="13">
        <v>15832.87</v>
      </c>
      <c r="F530" s="13">
        <v>12301.81</v>
      </c>
      <c r="G530" s="4">
        <v>0</v>
      </c>
      <c r="H530" s="13">
        <v>3205.81</v>
      </c>
      <c r="I530" s="4">
        <v>0</v>
      </c>
      <c r="J530" s="13">
        <v>2398.6</v>
      </c>
      <c r="K530" s="13">
        <v>1199.44</v>
      </c>
      <c r="L530" s="14">
        <f>SUM(Tabla248110913716519322124927753[[#This Row],[S. BASE]:[PELIGRO]])</f>
        <v>34938.530000000006</v>
      </c>
    </row>
    <row r="531" spans="1:12" x14ac:dyDescent="0.3">
      <c r="A531" s="12" t="s">
        <v>549</v>
      </c>
      <c r="B531" s="4" t="s">
        <v>550</v>
      </c>
      <c r="C531" s="4" t="s">
        <v>550</v>
      </c>
      <c r="D531" s="4" t="s">
        <v>37</v>
      </c>
      <c r="E531" s="13">
        <v>15832.87</v>
      </c>
      <c r="F531" s="13">
        <v>12301.81</v>
      </c>
      <c r="G531" s="13">
        <v>3452.69</v>
      </c>
      <c r="H531" s="4">
        <v>0</v>
      </c>
      <c r="I531" s="4">
        <v>0</v>
      </c>
      <c r="J531" s="4">
        <v>0</v>
      </c>
      <c r="K531" s="4">
        <v>0</v>
      </c>
      <c r="L531" s="14">
        <f>SUM(Tabla248110913716519322124927753[[#This Row],[S. BASE]:[PELIGRO]])</f>
        <v>31587.37</v>
      </c>
    </row>
    <row r="532" spans="1:12" x14ac:dyDescent="0.3">
      <c r="A532" s="12" t="s">
        <v>551</v>
      </c>
      <c r="B532" s="4" t="s">
        <v>539</v>
      </c>
      <c r="C532" s="4" t="s">
        <v>540</v>
      </c>
      <c r="D532" s="4" t="s">
        <v>37</v>
      </c>
      <c r="E532" s="13">
        <v>15832.87</v>
      </c>
      <c r="F532" s="13">
        <v>12301.81</v>
      </c>
      <c r="G532" s="4">
        <v>0</v>
      </c>
      <c r="H532" s="4">
        <v>0</v>
      </c>
      <c r="I532" s="4">
        <v>0</v>
      </c>
      <c r="J532" s="13">
        <v>2398.6</v>
      </c>
      <c r="K532" s="13">
        <v>1199.44</v>
      </c>
      <c r="L532" s="14">
        <f>SUM(Tabla248110913716519322124927753[[#This Row],[S. BASE]:[PELIGRO]])</f>
        <v>31732.719999999998</v>
      </c>
    </row>
    <row r="533" spans="1:12" x14ac:dyDescent="0.3">
      <c r="A533" s="12" t="s">
        <v>552</v>
      </c>
      <c r="B533" s="4" t="s">
        <v>539</v>
      </c>
      <c r="C533" s="4" t="s">
        <v>540</v>
      </c>
      <c r="D533" s="4" t="s">
        <v>37</v>
      </c>
      <c r="E533" s="13">
        <v>15832.87</v>
      </c>
      <c r="F533" s="13">
        <v>12301.81</v>
      </c>
      <c r="G533" s="4">
        <v>0</v>
      </c>
      <c r="H533" s="4">
        <v>0</v>
      </c>
      <c r="I533" s="4">
        <v>0</v>
      </c>
      <c r="J533" s="13">
        <v>2398.6</v>
      </c>
      <c r="K533" s="13">
        <v>1199.44</v>
      </c>
      <c r="L533" s="14">
        <f>SUM(Tabla248110913716519322124927753[[#This Row],[S. BASE]:[PELIGRO]])</f>
        <v>31732.719999999998</v>
      </c>
    </row>
    <row r="534" spans="1:12" x14ac:dyDescent="0.3">
      <c r="A534" s="12" t="s">
        <v>553</v>
      </c>
      <c r="B534" s="4" t="s">
        <v>539</v>
      </c>
      <c r="C534" s="4" t="s">
        <v>540</v>
      </c>
      <c r="D534" s="4" t="s">
        <v>37</v>
      </c>
      <c r="E534" s="13">
        <v>15832.87</v>
      </c>
      <c r="F534" s="13">
        <v>12301.81</v>
      </c>
      <c r="G534" s="4">
        <v>0</v>
      </c>
      <c r="H534" s="4">
        <v>0</v>
      </c>
      <c r="I534" s="4">
        <v>0</v>
      </c>
      <c r="J534" s="13">
        <v>2398.6</v>
      </c>
      <c r="K534" s="13">
        <v>1199.44</v>
      </c>
      <c r="L534" s="14">
        <f>SUM(Tabla248110913716519322124927753[[#This Row],[S. BASE]:[PELIGRO]])</f>
        <v>31732.719999999998</v>
      </c>
    </row>
    <row r="535" spans="1:12" x14ac:dyDescent="0.3">
      <c r="A535" s="12" t="s">
        <v>554</v>
      </c>
      <c r="B535" s="4" t="s">
        <v>539</v>
      </c>
      <c r="C535" s="4" t="s">
        <v>540</v>
      </c>
      <c r="D535" s="4" t="s">
        <v>37</v>
      </c>
      <c r="E535" s="13">
        <v>15832.87</v>
      </c>
      <c r="F535" s="13">
        <v>12301.81</v>
      </c>
      <c r="G535" s="4">
        <v>0</v>
      </c>
      <c r="H535" s="4">
        <v>0</v>
      </c>
      <c r="I535" s="4">
        <v>0</v>
      </c>
      <c r="J535" s="13">
        <v>2398.6</v>
      </c>
      <c r="K535" s="13">
        <v>1199.44</v>
      </c>
      <c r="L535" s="14">
        <f>SUM(Tabla248110913716519322124927753[[#This Row],[S. BASE]:[PELIGRO]])</f>
        <v>31732.719999999998</v>
      </c>
    </row>
    <row r="536" spans="1:12" x14ac:dyDescent="0.3">
      <c r="A536" s="12" t="s">
        <v>555</v>
      </c>
      <c r="B536" s="4" t="s">
        <v>539</v>
      </c>
      <c r="C536" s="4" t="s">
        <v>540</v>
      </c>
      <c r="D536" s="4" t="s">
        <v>37</v>
      </c>
      <c r="E536" s="13">
        <v>15832.87</v>
      </c>
      <c r="F536" s="13">
        <v>12301.81</v>
      </c>
      <c r="G536" s="4">
        <v>0</v>
      </c>
      <c r="H536" s="4">
        <v>0</v>
      </c>
      <c r="I536" s="4">
        <v>0</v>
      </c>
      <c r="J536" s="13">
        <v>2398.6</v>
      </c>
      <c r="K536" s="13">
        <v>1199.44</v>
      </c>
      <c r="L536" s="14">
        <f>SUM(Tabla248110913716519322124927753[[#This Row],[S. BASE]:[PELIGRO]])</f>
        <v>31732.719999999998</v>
      </c>
    </row>
    <row r="537" spans="1:12" x14ac:dyDescent="0.3">
      <c r="A537" s="12" t="s">
        <v>556</v>
      </c>
      <c r="B537" s="4" t="s">
        <v>539</v>
      </c>
      <c r="C537" s="4" t="s">
        <v>540</v>
      </c>
      <c r="D537" s="4" t="s">
        <v>37</v>
      </c>
      <c r="E537" s="13">
        <v>15832.87</v>
      </c>
      <c r="F537" s="13">
        <v>12301.81</v>
      </c>
      <c r="G537" s="4">
        <v>0</v>
      </c>
      <c r="H537" s="4">
        <v>0</v>
      </c>
      <c r="I537" s="4">
        <v>0</v>
      </c>
      <c r="J537" s="13">
        <v>2398.6</v>
      </c>
      <c r="K537" s="13">
        <v>1199.44</v>
      </c>
      <c r="L537" s="14">
        <f>SUM(Tabla248110913716519322124927753[[#This Row],[S. BASE]:[PELIGRO]])</f>
        <v>31732.719999999998</v>
      </c>
    </row>
    <row r="538" spans="1:12" x14ac:dyDescent="0.3">
      <c r="A538" s="12" t="s">
        <v>557</v>
      </c>
      <c r="B538" s="4" t="s">
        <v>539</v>
      </c>
      <c r="C538" s="4" t="s">
        <v>540</v>
      </c>
      <c r="D538" s="4" t="s">
        <v>37</v>
      </c>
      <c r="E538" s="13">
        <v>15832.87</v>
      </c>
      <c r="F538" s="13">
        <v>12301.81</v>
      </c>
      <c r="G538" s="4">
        <v>0</v>
      </c>
      <c r="H538" s="13">
        <v>3205.81</v>
      </c>
      <c r="I538" s="4">
        <v>0</v>
      </c>
      <c r="J538" s="13">
        <v>2398.6</v>
      </c>
      <c r="K538" s="13">
        <v>1199.44</v>
      </c>
      <c r="L538" s="14">
        <f>SUM(Tabla248110913716519322124927753[[#This Row],[S. BASE]:[PELIGRO]])</f>
        <v>34938.530000000006</v>
      </c>
    </row>
    <row r="539" spans="1:12" x14ac:dyDescent="0.3">
      <c r="A539" s="12" t="s">
        <v>558</v>
      </c>
      <c r="B539" s="4" t="s">
        <v>539</v>
      </c>
      <c r="C539" s="4" t="s">
        <v>540</v>
      </c>
      <c r="D539" s="4" t="s">
        <v>37</v>
      </c>
      <c r="E539" s="13">
        <v>15832.87</v>
      </c>
      <c r="F539" s="13">
        <v>12301.81</v>
      </c>
      <c r="G539" s="4">
        <v>0</v>
      </c>
      <c r="H539" s="13">
        <v>3205.81</v>
      </c>
      <c r="I539" s="4">
        <v>0</v>
      </c>
      <c r="J539" s="13">
        <v>2398.6</v>
      </c>
      <c r="K539" s="13">
        <v>1199.44</v>
      </c>
      <c r="L539" s="14">
        <f>SUM(Tabla248110913716519322124927753[[#This Row],[S. BASE]:[PELIGRO]])</f>
        <v>34938.530000000006</v>
      </c>
    </row>
    <row r="540" spans="1:12" x14ac:dyDescent="0.3">
      <c r="A540" s="12" t="s">
        <v>559</v>
      </c>
      <c r="B540" s="4" t="s">
        <v>539</v>
      </c>
      <c r="C540" s="4" t="s">
        <v>540</v>
      </c>
      <c r="D540" s="4" t="s">
        <v>37</v>
      </c>
      <c r="E540" s="13">
        <v>15832.87</v>
      </c>
      <c r="F540" s="13">
        <v>12301.81</v>
      </c>
      <c r="G540" s="4">
        <v>0</v>
      </c>
      <c r="H540" s="4">
        <v>0</v>
      </c>
      <c r="I540" s="4">
        <v>0</v>
      </c>
      <c r="J540" s="13">
        <v>2398.6</v>
      </c>
      <c r="K540" s="13">
        <v>1199.44</v>
      </c>
      <c r="L540" s="14">
        <f>SUM(Tabla248110913716519322124927753[[#This Row],[S. BASE]:[PELIGRO]])</f>
        <v>31732.719999999998</v>
      </c>
    </row>
    <row r="541" spans="1:12" x14ac:dyDescent="0.3">
      <c r="A541" s="12" t="s">
        <v>560</v>
      </c>
      <c r="B541" s="4" t="s">
        <v>539</v>
      </c>
      <c r="C541" s="4" t="s">
        <v>540</v>
      </c>
      <c r="D541" s="4" t="s">
        <v>37</v>
      </c>
      <c r="E541" s="13">
        <v>15832.87</v>
      </c>
      <c r="F541" s="13">
        <v>12301.81</v>
      </c>
      <c r="G541" s="4">
        <v>0</v>
      </c>
      <c r="H541" s="13">
        <v>3205.81</v>
      </c>
      <c r="I541" s="4">
        <v>0</v>
      </c>
      <c r="J541" s="13">
        <v>2398.6</v>
      </c>
      <c r="K541" s="13">
        <v>1199.44</v>
      </c>
      <c r="L541" s="14">
        <f>SUM(Tabla248110913716519322124927753[[#This Row],[S. BASE]:[PELIGRO]])</f>
        <v>34938.530000000006</v>
      </c>
    </row>
    <row r="542" spans="1:12" x14ac:dyDescent="0.3">
      <c r="A542" s="12" t="s">
        <v>561</v>
      </c>
      <c r="B542" s="4" t="s">
        <v>539</v>
      </c>
      <c r="C542" s="4" t="s">
        <v>540</v>
      </c>
      <c r="D542" s="4" t="s">
        <v>37</v>
      </c>
      <c r="E542" s="13">
        <v>15832.87</v>
      </c>
      <c r="F542" s="13">
        <v>12301.81</v>
      </c>
      <c r="G542" s="4">
        <v>0</v>
      </c>
      <c r="H542" s="4">
        <v>0</v>
      </c>
      <c r="I542" s="4">
        <v>0</v>
      </c>
      <c r="J542" s="13">
        <v>2398.6</v>
      </c>
      <c r="K542" s="13">
        <v>1199.44</v>
      </c>
      <c r="L542" s="14">
        <f>SUM(Tabla248110913716519322124927753[[#This Row],[S. BASE]:[PELIGRO]])</f>
        <v>31732.719999999998</v>
      </c>
    </row>
    <row r="543" spans="1:12" x14ac:dyDescent="0.3">
      <c r="A543" s="12" t="s">
        <v>562</v>
      </c>
      <c r="B543" s="4" t="s">
        <v>539</v>
      </c>
      <c r="C543" s="4" t="s">
        <v>540</v>
      </c>
      <c r="D543" s="4" t="s">
        <v>37</v>
      </c>
      <c r="E543" s="13">
        <v>15832.87</v>
      </c>
      <c r="F543" s="13">
        <v>12301.81</v>
      </c>
      <c r="G543" s="4">
        <v>0</v>
      </c>
      <c r="H543" s="4">
        <v>0</v>
      </c>
      <c r="I543" s="4">
        <v>0</v>
      </c>
      <c r="J543" s="13">
        <v>2398.6</v>
      </c>
      <c r="K543" s="13">
        <v>1199.44</v>
      </c>
      <c r="L543" s="14">
        <f>SUM(Tabla248110913716519322124927753[[#This Row],[S. BASE]:[PELIGRO]])</f>
        <v>31732.719999999998</v>
      </c>
    </row>
    <row r="544" spans="1:12" x14ac:dyDescent="0.3">
      <c r="A544" s="12" t="s">
        <v>563</v>
      </c>
      <c r="B544" s="4" t="s">
        <v>539</v>
      </c>
      <c r="C544" s="4" t="s">
        <v>540</v>
      </c>
      <c r="D544" s="4" t="s">
        <v>37</v>
      </c>
      <c r="E544" s="13">
        <v>15832.87</v>
      </c>
      <c r="F544" s="13">
        <v>12301.81</v>
      </c>
      <c r="G544" s="4">
        <v>0</v>
      </c>
      <c r="H544" s="4">
        <v>0</v>
      </c>
      <c r="I544" s="4">
        <v>0</v>
      </c>
      <c r="J544" s="13">
        <v>2398.6</v>
      </c>
      <c r="K544" s="13">
        <v>1199.44</v>
      </c>
      <c r="L544" s="14">
        <f>SUM(Tabla248110913716519322124927753[[#This Row],[S. BASE]:[PELIGRO]])</f>
        <v>31732.719999999998</v>
      </c>
    </row>
    <row r="545" spans="1:12" x14ac:dyDescent="0.3">
      <c r="A545" s="12" t="s">
        <v>564</v>
      </c>
      <c r="B545" s="4" t="s">
        <v>550</v>
      </c>
      <c r="C545" s="4" t="s">
        <v>550</v>
      </c>
      <c r="D545" s="4" t="s">
        <v>37</v>
      </c>
      <c r="E545" s="13">
        <v>15832.87</v>
      </c>
      <c r="F545" s="13">
        <v>12301.81</v>
      </c>
      <c r="G545" s="13">
        <v>3452.69</v>
      </c>
      <c r="H545" s="4">
        <v>0</v>
      </c>
      <c r="I545" s="4">
        <v>0</v>
      </c>
      <c r="J545" s="13">
        <v>0</v>
      </c>
      <c r="K545" s="13">
        <v>0</v>
      </c>
      <c r="L545" s="14">
        <f>SUM(Tabla248110913716519322124927753[[#This Row],[S. BASE]:[PELIGRO]])</f>
        <v>31587.37</v>
      </c>
    </row>
    <row r="546" spans="1:12" x14ac:dyDescent="0.3">
      <c r="A546" s="12" t="s">
        <v>565</v>
      </c>
      <c r="B546" s="4" t="s">
        <v>539</v>
      </c>
      <c r="C546" s="4" t="s">
        <v>540</v>
      </c>
      <c r="D546" s="4" t="s">
        <v>37</v>
      </c>
      <c r="E546" s="13">
        <v>15832.87</v>
      </c>
      <c r="F546" s="13">
        <v>12301.81</v>
      </c>
      <c r="G546" s="4">
        <v>0</v>
      </c>
      <c r="H546" s="13">
        <v>3205.81</v>
      </c>
      <c r="I546" s="4">
        <v>0</v>
      </c>
      <c r="J546" s="13">
        <v>2398.6</v>
      </c>
      <c r="K546" s="13">
        <v>1199.44</v>
      </c>
      <c r="L546" s="14">
        <f>SUM(Tabla248110913716519322124927753[[#This Row],[S. BASE]:[PELIGRO]])</f>
        <v>34938.530000000006</v>
      </c>
    </row>
    <row r="547" spans="1:12" x14ac:dyDescent="0.3">
      <c r="A547" s="12" t="s">
        <v>566</v>
      </c>
      <c r="B547" s="4" t="s">
        <v>539</v>
      </c>
      <c r="C547" s="4" t="s">
        <v>540</v>
      </c>
      <c r="D547" s="4" t="s">
        <v>37</v>
      </c>
      <c r="E547" s="13">
        <v>15832.87</v>
      </c>
      <c r="F547" s="13">
        <v>12301.81</v>
      </c>
      <c r="G547" s="4">
        <v>0</v>
      </c>
      <c r="H547" s="4">
        <v>0</v>
      </c>
      <c r="I547" s="4">
        <v>0</v>
      </c>
      <c r="J547" s="13">
        <v>2398.6</v>
      </c>
      <c r="K547" s="13">
        <v>1199.44</v>
      </c>
      <c r="L547" s="14">
        <f>SUM(Tabla248110913716519322124927753[[#This Row],[S. BASE]:[PELIGRO]])</f>
        <v>31732.719999999998</v>
      </c>
    </row>
    <row r="548" spans="1:12" x14ac:dyDescent="0.3">
      <c r="A548" s="12" t="s">
        <v>567</v>
      </c>
      <c r="B548" s="4" t="s">
        <v>539</v>
      </c>
      <c r="C548" s="4" t="s">
        <v>540</v>
      </c>
      <c r="D548" s="4" t="s">
        <v>37</v>
      </c>
      <c r="E548" s="13">
        <v>15832.87</v>
      </c>
      <c r="F548" s="13">
        <v>12301.81</v>
      </c>
      <c r="G548" s="4">
        <v>0</v>
      </c>
      <c r="H548" s="4">
        <v>0</v>
      </c>
      <c r="I548" s="4">
        <v>0</v>
      </c>
      <c r="J548" s="13">
        <v>2398.6</v>
      </c>
      <c r="K548" s="13">
        <v>1199.44</v>
      </c>
      <c r="L548" s="14">
        <f>SUM(Tabla248110913716519322124927753[[#This Row],[S. BASE]:[PELIGRO]])</f>
        <v>31732.719999999998</v>
      </c>
    </row>
    <row r="549" spans="1:12" x14ac:dyDescent="0.3">
      <c r="A549" s="12" t="s">
        <v>568</v>
      </c>
      <c r="B549" s="4" t="s">
        <v>539</v>
      </c>
      <c r="C549" s="4" t="s">
        <v>540</v>
      </c>
      <c r="D549" s="4" t="s">
        <v>37</v>
      </c>
      <c r="E549" s="13">
        <v>15832.87</v>
      </c>
      <c r="F549" s="13">
        <v>12301.81</v>
      </c>
      <c r="G549" s="4">
        <v>0</v>
      </c>
      <c r="H549" s="4">
        <v>0</v>
      </c>
      <c r="I549" s="4">
        <v>0</v>
      </c>
      <c r="J549" s="13">
        <v>2398.6</v>
      </c>
      <c r="K549" s="13">
        <v>1199.44</v>
      </c>
      <c r="L549" s="14">
        <f>SUM(Tabla248110913716519322124927753[[#This Row],[S. BASE]:[PELIGRO]])</f>
        <v>31732.719999999998</v>
      </c>
    </row>
    <row r="550" spans="1:12" x14ac:dyDescent="0.3">
      <c r="A550" s="12" t="s">
        <v>569</v>
      </c>
      <c r="B550" s="4" t="s">
        <v>539</v>
      </c>
      <c r="C550" s="4" t="s">
        <v>540</v>
      </c>
      <c r="D550" s="4" t="s">
        <v>37</v>
      </c>
      <c r="E550" s="13">
        <v>15832.87</v>
      </c>
      <c r="F550" s="13">
        <v>12301.81</v>
      </c>
      <c r="G550" s="4">
        <v>0</v>
      </c>
      <c r="H550" s="4">
        <v>0</v>
      </c>
      <c r="I550" s="4">
        <v>0</v>
      </c>
      <c r="J550" s="13">
        <v>2398.6</v>
      </c>
      <c r="K550" s="13">
        <v>1199.44</v>
      </c>
      <c r="L550" s="14">
        <f>SUM(Tabla248110913716519322124927753[[#This Row],[S. BASE]:[PELIGRO]])</f>
        <v>31732.719999999998</v>
      </c>
    </row>
    <row r="551" spans="1:12" x14ac:dyDescent="0.3">
      <c r="A551" s="12" t="s">
        <v>570</v>
      </c>
      <c r="B551" s="4" t="s">
        <v>539</v>
      </c>
      <c r="C551" s="4" t="s">
        <v>540</v>
      </c>
      <c r="D551" s="4" t="s">
        <v>37</v>
      </c>
      <c r="E551" s="13">
        <v>15832.87</v>
      </c>
      <c r="F551" s="13">
        <v>12301.81</v>
      </c>
      <c r="G551" s="13">
        <v>0</v>
      </c>
      <c r="H551" s="13">
        <v>3298.15</v>
      </c>
      <c r="I551" s="4">
        <v>0</v>
      </c>
      <c r="J551" s="13">
        <v>2398.6</v>
      </c>
      <c r="K551" s="13">
        <v>1199.44</v>
      </c>
      <c r="L551" s="14">
        <f>SUM(Tabla248110913716519322124927753[[#This Row],[S. BASE]:[PELIGRO]])</f>
        <v>35030.870000000003</v>
      </c>
    </row>
    <row r="552" spans="1:12" ht="14.4" thickBot="1" x14ac:dyDescent="0.35">
      <c r="A552" s="15" t="s">
        <v>571</v>
      </c>
      <c r="B552" s="16" t="s">
        <v>539</v>
      </c>
      <c r="C552" s="16" t="s">
        <v>540</v>
      </c>
      <c r="D552" s="16" t="s">
        <v>37</v>
      </c>
      <c r="E552" s="17">
        <v>15832.87</v>
      </c>
      <c r="F552" s="17">
        <v>12301.81</v>
      </c>
      <c r="G552" s="16">
        <v>0</v>
      </c>
      <c r="H552" s="16">
        <v>0</v>
      </c>
      <c r="I552" s="16">
        <v>0</v>
      </c>
      <c r="J552" s="17">
        <v>2398.6</v>
      </c>
      <c r="K552" s="17">
        <v>1199.44</v>
      </c>
      <c r="L552" s="18">
        <f>SUM(Tabla248110913716519322124927753[[#This Row],[S. BASE]:[PELIGRO]])</f>
        <v>31732.719999999998</v>
      </c>
    </row>
    <row r="554" spans="1:12" x14ac:dyDescent="0.3">
      <c r="A554" s="42" t="s">
        <v>572</v>
      </c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</row>
    <row r="555" spans="1:12" ht="14.4" thickBot="1" x14ac:dyDescent="0.35"/>
    <row r="556" spans="1:12" ht="14.4" thickBot="1" x14ac:dyDescent="0.35">
      <c r="A556" s="5" t="s">
        <v>2</v>
      </c>
      <c r="B556" s="6" t="s">
        <v>3</v>
      </c>
      <c r="C556" s="6" t="s">
        <v>4</v>
      </c>
      <c r="D556" s="6" t="s">
        <v>5</v>
      </c>
      <c r="E556" s="6" t="s">
        <v>6</v>
      </c>
      <c r="F556" s="6" t="s">
        <v>7</v>
      </c>
      <c r="G556" s="6" t="s">
        <v>8</v>
      </c>
      <c r="H556" s="6" t="s">
        <v>9</v>
      </c>
      <c r="I556" s="6" t="s">
        <v>10</v>
      </c>
      <c r="J556" s="6" t="s">
        <v>11</v>
      </c>
      <c r="K556" s="6" t="s">
        <v>12</v>
      </c>
      <c r="L556" s="7" t="s">
        <v>13</v>
      </c>
    </row>
    <row r="557" spans="1:12" x14ac:dyDescent="0.3">
      <c r="A557" s="8" t="s">
        <v>573</v>
      </c>
      <c r="B557" s="9" t="s">
        <v>148</v>
      </c>
      <c r="C557" s="9" t="s">
        <v>574</v>
      </c>
      <c r="D557" s="9" t="s">
        <v>37</v>
      </c>
      <c r="E557" s="10">
        <v>15832.87</v>
      </c>
      <c r="F557" s="10">
        <v>12301.81</v>
      </c>
      <c r="G557" s="10">
        <v>3452.69</v>
      </c>
      <c r="H557" s="9">
        <v>0</v>
      </c>
      <c r="I557" s="9">
        <v>0</v>
      </c>
      <c r="J557" s="9">
        <v>0</v>
      </c>
      <c r="K557" s="10">
        <v>1199.44</v>
      </c>
      <c r="L557" s="11">
        <f>SUM(Tabla258211013816619422225027854[[#This Row],[S. BASE]:[PELIGRO]])</f>
        <v>32786.81</v>
      </c>
    </row>
    <row r="558" spans="1:12" x14ac:dyDescent="0.3">
      <c r="A558" s="12" t="s">
        <v>575</v>
      </c>
      <c r="B558" s="4" t="s">
        <v>148</v>
      </c>
      <c r="C558" s="4" t="s">
        <v>574</v>
      </c>
      <c r="D558" s="4" t="s">
        <v>37</v>
      </c>
      <c r="E558" s="13">
        <v>15832.87</v>
      </c>
      <c r="F558" s="13">
        <v>12301.81</v>
      </c>
      <c r="G558" s="13">
        <v>3452.69</v>
      </c>
      <c r="H558" s="4">
        <v>0</v>
      </c>
      <c r="I558" s="4">
        <v>0</v>
      </c>
      <c r="J558" s="4">
        <v>0</v>
      </c>
      <c r="K558" s="13">
        <v>1199.44</v>
      </c>
      <c r="L558" s="14">
        <f>SUM(Tabla258211013816619422225027854[[#This Row],[S. BASE]:[PELIGRO]])</f>
        <v>32786.81</v>
      </c>
    </row>
    <row r="559" spans="1:12" x14ac:dyDescent="0.3">
      <c r="A559" s="12" t="s">
        <v>576</v>
      </c>
      <c r="B559" s="4" t="s">
        <v>148</v>
      </c>
      <c r="C559" s="4" t="s">
        <v>574</v>
      </c>
      <c r="D559" s="4" t="s">
        <v>37</v>
      </c>
      <c r="E559" s="13">
        <v>15832.87</v>
      </c>
      <c r="F559" s="13">
        <v>12301.81</v>
      </c>
      <c r="G559" s="13">
        <v>3452.69</v>
      </c>
      <c r="H559" s="4">
        <v>0</v>
      </c>
      <c r="I559" s="4">
        <v>0</v>
      </c>
      <c r="J559" s="4">
        <v>0</v>
      </c>
      <c r="K559" s="13">
        <v>1199.44</v>
      </c>
      <c r="L559" s="14">
        <f>SUM(Tabla258211013816619422225027854[[#This Row],[S. BASE]:[PELIGRO]])</f>
        <v>32786.81</v>
      </c>
    </row>
    <row r="560" spans="1:12" ht="14.4" thickBot="1" x14ac:dyDescent="0.35">
      <c r="A560" s="15" t="s">
        <v>577</v>
      </c>
      <c r="B560" s="16" t="s">
        <v>148</v>
      </c>
      <c r="C560" s="16" t="s">
        <v>574</v>
      </c>
      <c r="D560" s="16" t="s">
        <v>37</v>
      </c>
      <c r="E560" s="17">
        <v>15832.87</v>
      </c>
      <c r="F560" s="17">
        <v>12301.81</v>
      </c>
      <c r="G560" s="17">
        <v>3452.69</v>
      </c>
      <c r="H560" s="16">
        <v>0</v>
      </c>
      <c r="I560" s="16">
        <v>0</v>
      </c>
      <c r="J560" s="16">
        <v>0</v>
      </c>
      <c r="K560" s="17">
        <v>1199.44</v>
      </c>
      <c r="L560" s="18">
        <f>SUM(Tabla258211013816619422225027854[[#This Row],[S. BASE]:[PELIGRO]])</f>
        <v>32786.81</v>
      </c>
    </row>
    <row r="562" spans="1:12" ht="14.4" thickBot="1" x14ac:dyDescent="0.35">
      <c r="A562" s="42" t="s">
        <v>578</v>
      </c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</row>
    <row r="563" spans="1:12" ht="14.4" hidden="1" thickBot="1" x14ac:dyDescent="0.35"/>
    <row r="564" spans="1:12" ht="14.4" thickBot="1" x14ac:dyDescent="0.35">
      <c r="A564" s="5" t="s">
        <v>2</v>
      </c>
      <c r="B564" s="6" t="s">
        <v>3</v>
      </c>
      <c r="C564" s="6" t="s">
        <v>4</v>
      </c>
      <c r="D564" s="6" t="s">
        <v>5</v>
      </c>
      <c r="E564" s="6" t="s">
        <v>6</v>
      </c>
      <c r="F564" s="6" t="s">
        <v>7</v>
      </c>
      <c r="G564" s="6" t="s">
        <v>8</v>
      </c>
      <c r="H564" s="6" t="s">
        <v>9</v>
      </c>
      <c r="I564" s="6" t="s">
        <v>10</v>
      </c>
      <c r="J564" s="6" t="s">
        <v>11</v>
      </c>
      <c r="K564" s="6" t="s">
        <v>12</v>
      </c>
      <c r="L564" s="7" t="s">
        <v>13</v>
      </c>
    </row>
    <row r="565" spans="1:12" x14ac:dyDescent="0.3">
      <c r="A565" s="8" t="s">
        <v>579</v>
      </c>
      <c r="B565" s="9" t="s">
        <v>45</v>
      </c>
      <c r="C565" s="9" t="s">
        <v>580</v>
      </c>
      <c r="D565" s="9" t="s">
        <v>47</v>
      </c>
      <c r="E565" s="10">
        <v>19515.560000000001</v>
      </c>
      <c r="F565" s="10">
        <v>30004.42</v>
      </c>
      <c r="G565" s="10">
        <v>3452.69</v>
      </c>
      <c r="H565" s="10">
        <v>9108.3700000000008</v>
      </c>
      <c r="I565" s="9">
        <v>0</v>
      </c>
      <c r="J565" s="9">
        <v>0</v>
      </c>
      <c r="K565" s="9">
        <v>0</v>
      </c>
      <c r="L565" s="11">
        <f>SUM(Tabla268311113916719522325127955[[#This Row],[S. BASE]:[PELIGRO]])</f>
        <v>62081.04</v>
      </c>
    </row>
    <row r="566" spans="1:12" x14ac:dyDescent="0.3">
      <c r="A566" s="12" t="s">
        <v>581</v>
      </c>
      <c r="B566" s="4" t="s">
        <v>45</v>
      </c>
      <c r="C566" s="4" t="s">
        <v>582</v>
      </c>
      <c r="D566" s="4" t="s">
        <v>47</v>
      </c>
      <c r="E566" s="13">
        <v>19515.560000000001</v>
      </c>
      <c r="F566" s="13">
        <v>30004.42</v>
      </c>
      <c r="G566" s="13">
        <v>3452.69</v>
      </c>
      <c r="H566" s="13">
        <v>3205.81</v>
      </c>
      <c r="I566" s="4">
        <v>0</v>
      </c>
      <c r="J566" s="4">
        <v>0</v>
      </c>
      <c r="K566" s="13">
        <v>1199.44</v>
      </c>
      <c r="L566" s="14">
        <f>SUM(Tabla268311113916719522325127955[[#This Row],[S. BASE]:[PELIGRO]])</f>
        <v>57377.919999999998</v>
      </c>
    </row>
    <row r="567" spans="1:12" x14ac:dyDescent="0.3">
      <c r="A567" s="12" t="s">
        <v>583</v>
      </c>
      <c r="B567" s="4" t="s">
        <v>45</v>
      </c>
      <c r="C567" s="4" t="s">
        <v>584</v>
      </c>
      <c r="D567" s="4" t="s">
        <v>47</v>
      </c>
      <c r="E567" s="13">
        <v>19515.560000000001</v>
      </c>
      <c r="F567" s="13">
        <v>30004.42</v>
      </c>
      <c r="G567" s="13">
        <v>3452.69</v>
      </c>
      <c r="H567" s="13">
        <v>3205.81</v>
      </c>
      <c r="I567" s="4">
        <v>0</v>
      </c>
      <c r="J567" s="4">
        <v>0</v>
      </c>
      <c r="K567" s="4">
        <v>0</v>
      </c>
      <c r="L567" s="14">
        <f>SUM(Tabla268311113916719522325127955[[#This Row],[S. BASE]:[PELIGRO]])</f>
        <v>56178.479999999996</v>
      </c>
    </row>
    <row r="568" spans="1:12" x14ac:dyDescent="0.3">
      <c r="A568" s="12" t="s">
        <v>585</v>
      </c>
      <c r="B568" s="4" t="s">
        <v>15</v>
      </c>
      <c r="C568" s="4" t="s">
        <v>528</v>
      </c>
      <c r="D568" s="4" t="s">
        <v>17</v>
      </c>
      <c r="E568" s="13">
        <v>18132.990000000002</v>
      </c>
      <c r="F568" s="13">
        <v>23328.29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14">
        <f>SUM(Tabla268311113916719522325127955[[#This Row],[S. BASE]:[PELIGRO]])</f>
        <v>41461.279999999999</v>
      </c>
    </row>
    <row r="569" spans="1:12" x14ac:dyDescent="0.3">
      <c r="A569" s="12" t="s">
        <v>586</v>
      </c>
      <c r="B569" s="4" t="s">
        <v>15</v>
      </c>
      <c r="C569" s="4" t="s">
        <v>528</v>
      </c>
      <c r="D569" s="4" t="s">
        <v>17</v>
      </c>
      <c r="E569" s="13">
        <v>18132.990000000002</v>
      </c>
      <c r="F569" s="13">
        <v>23328.29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14">
        <f>SUM(Tabla268311113916719522325127955[[#This Row],[S. BASE]:[PELIGRO]])</f>
        <v>41461.279999999999</v>
      </c>
    </row>
    <row r="570" spans="1:12" x14ac:dyDescent="0.3">
      <c r="A570" s="12" t="s">
        <v>587</v>
      </c>
      <c r="B570" s="4" t="s">
        <v>588</v>
      </c>
      <c r="C570" s="4" t="s">
        <v>589</v>
      </c>
      <c r="D570" s="4" t="s">
        <v>29</v>
      </c>
      <c r="E570" s="13">
        <v>16864.82</v>
      </c>
      <c r="F570" s="13">
        <v>15527.28</v>
      </c>
      <c r="G570" s="4">
        <v>0</v>
      </c>
      <c r="H570" s="4">
        <v>0</v>
      </c>
      <c r="I570" s="4">
        <v>0</v>
      </c>
      <c r="J570" s="4">
        <v>0</v>
      </c>
      <c r="K570" s="13">
        <v>1199.44</v>
      </c>
      <c r="L570" s="14">
        <f>SUM(Tabla268311113916719522325127955[[#This Row],[S. BASE]:[PELIGRO]])</f>
        <v>33591.54</v>
      </c>
    </row>
    <row r="571" spans="1:12" x14ac:dyDescent="0.3">
      <c r="A571" s="12" t="s">
        <v>590</v>
      </c>
      <c r="B571" s="4" t="s">
        <v>588</v>
      </c>
      <c r="C571" s="4" t="s">
        <v>589</v>
      </c>
      <c r="D571" s="4" t="s">
        <v>29</v>
      </c>
      <c r="E571" s="13">
        <v>16864.82</v>
      </c>
      <c r="F571" s="13">
        <v>15527.28</v>
      </c>
      <c r="G571" s="4">
        <v>0</v>
      </c>
      <c r="H571" s="4">
        <v>0</v>
      </c>
      <c r="I571" s="4">
        <v>0</v>
      </c>
      <c r="J571" s="4">
        <v>0</v>
      </c>
      <c r="K571" s="13">
        <v>1199.44</v>
      </c>
      <c r="L571" s="14">
        <f>SUM(Tabla268311113916719522325127955[[#This Row],[S. BASE]:[PELIGRO]])</f>
        <v>33591.54</v>
      </c>
    </row>
    <row r="572" spans="1:12" ht="15.9" customHeight="1" x14ac:dyDescent="0.3">
      <c r="A572" s="12" t="s">
        <v>591</v>
      </c>
      <c r="B572" s="4" t="s">
        <v>78</v>
      </c>
      <c r="C572" s="4" t="s">
        <v>79</v>
      </c>
      <c r="D572" s="4" t="s">
        <v>29</v>
      </c>
      <c r="E572" s="13">
        <v>16864.82</v>
      </c>
      <c r="F572" s="13">
        <v>15527.28</v>
      </c>
      <c r="G572" s="4">
        <v>0</v>
      </c>
      <c r="H572" s="4">
        <v>0</v>
      </c>
      <c r="I572" s="4">
        <v>0</v>
      </c>
      <c r="J572" s="4">
        <v>0</v>
      </c>
      <c r="K572" s="13">
        <v>0</v>
      </c>
      <c r="L572" s="14">
        <f>SUM(Tabla268311113916719522325127955[[#This Row],[S. BASE]:[PELIGRO]])</f>
        <v>32392.1</v>
      </c>
    </row>
    <row r="573" spans="1:12" x14ac:dyDescent="0.3">
      <c r="A573" s="12" t="s">
        <v>592</v>
      </c>
      <c r="B573" s="4" t="s">
        <v>124</v>
      </c>
      <c r="C573" s="4" t="s">
        <v>593</v>
      </c>
      <c r="D573" s="4" t="s">
        <v>29</v>
      </c>
      <c r="E573" s="13">
        <v>16864.82</v>
      </c>
      <c r="F573" s="13">
        <v>15527.28</v>
      </c>
      <c r="G573" s="4">
        <v>0</v>
      </c>
      <c r="H573" s="4">
        <v>0</v>
      </c>
      <c r="I573" s="4">
        <v>0</v>
      </c>
      <c r="J573" s="4">
        <v>0</v>
      </c>
      <c r="K573" s="13">
        <v>1199.44</v>
      </c>
      <c r="L573" s="14">
        <f>SUM(Tabla268311113916719522325127955[[#This Row],[S. BASE]:[PELIGRO]])</f>
        <v>33591.54</v>
      </c>
    </row>
    <row r="574" spans="1:12" ht="14.4" thickBot="1" x14ac:dyDescent="0.35">
      <c r="A574" s="15" t="s">
        <v>594</v>
      </c>
      <c r="B574" s="16" t="s">
        <v>124</v>
      </c>
      <c r="C574" s="16" t="s">
        <v>593</v>
      </c>
      <c r="D574" s="16" t="s">
        <v>29</v>
      </c>
      <c r="E574" s="17">
        <v>16864.82</v>
      </c>
      <c r="F574" s="17">
        <v>15527.28</v>
      </c>
      <c r="G574" s="16">
        <v>0</v>
      </c>
      <c r="H574" s="16">
        <v>0</v>
      </c>
      <c r="I574" s="16">
        <v>0</v>
      </c>
      <c r="J574" s="16">
        <v>0</v>
      </c>
      <c r="K574" s="17">
        <v>1199.44</v>
      </c>
      <c r="L574" s="18">
        <f>SUM(Tabla268311113916719522325127955[[#This Row],[S. BASE]:[PELIGRO]])</f>
        <v>33591.54</v>
      </c>
    </row>
    <row r="576" spans="1:12" x14ac:dyDescent="0.3">
      <c r="A576" s="42" t="s">
        <v>595</v>
      </c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12" ht="14.4" thickBot="1" x14ac:dyDescent="0.35"/>
    <row r="578" spans="1:12" ht="14.4" thickBot="1" x14ac:dyDescent="0.35">
      <c r="A578" s="5" t="s">
        <v>2</v>
      </c>
      <c r="B578" s="6" t="s">
        <v>3</v>
      </c>
      <c r="C578" s="6" t="s">
        <v>4</v>
      </c>
      <c r="D578" s="6" t="s">
        <v>5</v>
      </c>
      <c r="E578" s="6" t="s">
        <v>6</v>
      </c>
      <c r="F578" s="6" t="s">
        <v>7</v>
      </c>
      <c r="G578" s="6" t="s">
        <v>8</v>
      </c>
      <c r="H578" s="6" t="s">
        <v>9</v>
      </c>
      <c r="I578" s="6" t="s">
        <v>10</v>
      </c>
      <c r="J578" s="6" t="s">
        <v>11</v>
      </c>
      <c r="K578" s="6" t="s">
        <v>12</v>
      </c>
      <c r="L578" s="7" t="s">
        <v>13</v>
      </c>
    </row>
    <row r="579" spans="1:12" ht="14.4" thickBot="1" x14ac:dyDescent="0.35">
      <c r="A579" s="5" t="s">
        <v>596</v>
      </c>
      <c r="B579" s="6" t="s">
        <v>45</v>
      </c>
      <c r="C579" s="6" t="s">
        <v>597</v>
      </c>
      <c r="D579" s="6" t="s">
        <v>47</v>
      </c>
      <c r="E579" s="40">
        <v>19515.560000000001</v>
      </c>
      <c r="F579" s="40">
        <v>30004.42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41">
        <f>SUM(Tabla278411214016819622425228056[[#This Row],[S. BASE]:[PELIGRO]])</f>
        <v>49519.979999999996</v>
      </c>
    </row>
    <row r="581" spans="1:12" x14ac:dyDescent="0.3">
      <c r="A581" s="43" t="s">
        <v>598</v>
      </c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</row>
    <row r="583" spans="1:12" x14ac:dyDescent="0.3">
      <c r="A583" s="42" t="s">
        <v>599</v>
      </c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</row>
    <row r="584" spans="1:12" ht="14.4" thickBot="1" x14ac:dyDescent="0.35"/>
    <row r="585" spans="1:12" ht="14.4" thickBot="1" x14ac:dyDescent="0.35">
      <c r="A585" s="5" t="s">
        <v>2</v>
      </c>
      <c r="B585" s="6" t="s">
        <v>3</v>
      </c>
      <c r="C585" s="6" t="s">
        <v>4</v>
      </c>
      <c r="D585" s="6" t="s">
        <v>5</v>
      </c>
      <c r="E585" s="6" t="s">
        <v>6</v>
      </c>
      <c r="F585" s="6" t="s">
        <v>7</v>
      </c>
      <c r="G585" s="6" t="s">
        <v>8</v>
      </c>
      <c r="H585" s="6" t="s">
        <v>9</v>
      </c>
      <c r="I585" s="6" t="s">
        <v>10</v>
      </c>
      <c r="J585" s="6" t="s">
        <v>11</v>
      </c>
      <c r="K585" s="6" t="s">
        <v>12</v>
      </c>
      <c r="L585" s="7" t="s">
        <v>13</v>
      </c>
    </row>
    <row r="586" spans="1:12" x14ac:dyDescent="0.3">
      <c r="A586" s="8" t="s">
        <v>600</v>
      </c>
      <c r="B586" s="9" t="s">
        <v>78</v>
      </c>
      <c r="C586" s="9" t="s">
        <v>79</v>
      </c>
      <c r="D586" s="9" t="s">
        <v>29</v>
      </c>
      <c r="E586" s="10">
        <v>16864.82</v>
      </c>
      <c r="F586" s="10">
        <v>15527.28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11">
        <f>SUM(Tabla288511314116919722525328157[[#This Row],[S. BASE]:[PELIGRO]])</f>
        <v>32392.1</v>
      </c>
    </row>
    <row r="587" spans="1:12" x14ac:dyDescent="0.3">
      <c r="A587" s="12" t="s">
        <v>601</v>
      </c>
      <c r="B587" s="4" t="s">
        <v>602</v>
      </c>
      <c r="C587" s="4" t="s">
        <v>602</v>
      </c>
      <c r="D587" s="4" t="s">
        <v>29</v>
      </c>
      <c r="E587" s="13">
        <v>16864.82</v>
      </c>
      <c r="F587" s="13">
        <v>15527.28</v>
      </c>
      <c r="G587" s="13">
        <v>3452.69</v>
      </c>
      <c r="H587" s="13">
        <v>4192.46</v>
      </c>
      <c r="I587" s="4">
        <v>0</v>
      </c>
      <c r="J587" s="4">
        <v>0</v>
      </c>
      <c r="K587" s="4">
        <v>0</v>
      </c>
      <c r="L587" s="14">
        <f>SUM(Tabla288511314116919722525328157[[#This Row],[S. BASE]:[PELIGRO]])</f>
        <v>40037.25</v>
      </c>
    </row>
    <row r="588" spans="1:12" ht="14.4" thickBot="1" x14ac:dyDescent="0.35">
      <c r="A588" s="15" t="s">
        <v>603</v>
      </c>
      <c r="B588" s="16" t="s">
        <v>148</v>
      </c>
      <c r="C588" s="16" t="s">
        <v>148</v>
      </c>
      <c r="D588" s="16" t="s">
        <v>37</v>
      </c>
      <c r="E588" s="17">
        <v>15832.87</v>
      </c>
      <c r="F588" s="17">
        <v>12301.81</v>
      </c>
      <c r="G588" s="16">
        <v>0</v>
      </c>
      <c r="H588" s="16">
        <v>0</v>
      </c>
      <c r="I588" s="16">
        <v>0</v>
      </c>
      <c r="J588" s="16">
        <v>0</v>
      </c>
      <c r="K588" s="17">
        <v>1199.44</v>
      </c>
      <c r="L588" s="18">
        <f>SUM(Tabla288511314116919722525328157[[#This Row],[S. BASE]:[PELIGRO]])</f>
        <v>29334.12</v>
      </c>
    </row>
  </sheetData>
  <mergeCells count="41">
    <mergeCell ref="A245:L245"/>
    <mergeCell ref="A1:L1"/>
    <mergeCell ref="A3:L3"/>
    <mergeCell ref="A20:L20"/>
    <mergeCell ref="A72:L72"/>
    <mergeCell ref="A94:L94"/>
    <mergeCell ref="A96:L96"/>
    <mergeCell ref="A106:L106"/>
    <mergeCell ref="A124:L124"/>
    <mergeCell ref="A131:L131"/>
    <mergeCell ref="A200:M200"/>
    <mergeCell ref="A243:L243"/>
    <mergeCell ref="A425:L425"/>
    <mergeCell ref="A260:L260"/>
    <mergeCell ref="A277:L277"/>
    <mergeCell ref="A284:L284"/>
    <mergeCell ref="A286:L286"/>
    <mergeCell ref="D303:G303"/>
    <mergeCell ref="A308:L308"/>
    <mergeCell ref="A318:L318"/>
    <mergeCell ref="A329:L329"/>
    <mergeCell ref="A340:L340"/>
    <mergeCell ref="A342:L342"/>
    <mergeCell ref="A403:L403"/>
    <mergeCell ref="A502:L502"/>
    <mergeCell ref="A433:L433"/>
    <mergeCell ref="A435:L435"/>
    <mergeCell ref="A447:L447"/>
    <mergeCell ref="A449:L449"/>
    <mergeCell ref="A468:L468"/>
    <mergeCell ref="A470:L470"/>
    <mergeCell ref="D478:E478"/>
    <mergeCell ref="A483:L483"/>
    <mergeCell ref="A485:L485"/>
    <mergeCell ref="A491:L491"/>
    <mergeCell ref="A500:L500"/>
    <mergeCell ref="A554:L554"/>
    <mergeCell ref="A562:L562"/>
    <mergeCell ref="A576:L576"/>
    <mergeCell ref="A581:L581"/>
    <mergeCell ref="A583:L583"/>
  </mergeCells>
  <pageMargins left="0.7" right="0.7" top="0.75" bottom="0.75" header="0.3" footer="0.3"/>
  <legacyDrawing r:id="rId1"/>
  <tableParts count="2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AYUNTAMIENTO DE LAS ROZAS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Barreiro de Leste</dc:creator>
  <cp:lastModifiedBy>Juan de Dios García Aybar</cp:lastModifiedBy>
  <dcterms:created xsi:type="dcterms:W3CDTF">2026-02-16T09:26:55Z</dcterms:created>
  <dcterms:modified xsi:type="dcterms:W3CDTF">2026-02-16T13:19:31Z</dcterms:modified>
</cp:coreProperties>
</file>